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420" documentId="8_{63D684BD-CF92-42ED-BB19-7BB24725C563}" xr6:coauthVersionLast="47" xr6:coauthVersionMax="47" xr10:uidLastSave="{CDF170D4-AF55-4D70-AF8E-001B2879A625}"/>
  <bookViews>
    <workbookView xWindow="-98" yWindow="-98" windowWidth="21795" windowHeight="13875" tabRatio="170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66" i="1"/>
  <c r="G30" i="1" l="1"/>
  <c r="D51" i="1"/>
  <c r="K80" i="1"/>
  <c r="G80" i="1"/>
  <c r="G79" i="1"/>
  <c r="G78" i="1"/>
  <c r="K77" i="1"/>
  <c r="G77" i="1"/>
  <c r="K76" i="1"/>
  <c r="G76" i="1"/>
  <c r="G75" i="1"/>
  <c r="K74" i="1"/>
  <c r="G74" i="1"/>
  <c r="G73" i="1"/>
  <c r="G72" i="1"/>
  <c r="K71" i="1"/>
  <c r="G71" i="1"/>
  <c r="K70" i="1"/>
  <c r="G70" i="1"/>
  <c r="K69" i="1"/>
  <c r="G69" i="1"/>
  <c r="K68" i="1"/>
  <c r="G68" i="1"/>
  <c r="K67" i="1"/>
  <c r="G67" i="1"/>
  <c r="K66" i="1"/>
  <c r="G66" i="1"/>
  <c r="J65" i="1"/>
  <c r="K65" i="1" s="1"/>
  <c r="G65" i="1"/>
  <c r="J64" i="1"/>
  <c r="K64" i="1" s="1"/>
  <c r="G64" i="1"/>
  <c r="J56" i="1"/>
  <c r="K56" i="1" s="1"/>
  <c r="J57" i="1"/>
  <c r="K57" i="1" s="1"/>
  <c r="J58" i="1"/>
  <c r="K58" i="1" s="1"/>
  <c r="J59" i="1"/>
  <c r="K59" i="1" s="1"/>
  <c r="J60" i="1"/>
  <c r="K60" i="1" s="1"/>
  <c r="G56" i="1"/>
  <c r="G57" i="1"/>
  <c r="G58" i="1"/>
  <c r="G59" i="1"/>
  <c r="G60" i="1"/>
  <c r="J55" i="1"/>
  <c r="K55" i="1" s="1"/>
  <c r="G55" i="1"/>
  <c r="J54" i="1"/>
  <c r="K54" i="1" s="1"/>
  <c r="G54" i="1"/>
  <c r="J53" i="1"/>
  <c r="K53" i="1" s="1"/>
  <c r="G53" i="1"/>
  <c r="G44" i="1"/>
  <c r="J44" i="1"/>
  <c r="K44" i="1" s="1"/>
  <c r="G45" i="1"/>
  <c r="J45" i="1"/>
  <c r="K45" i="1" s="1"/>
  <c r="G46" i="1"/>
  <c r="J46" i="1"/>
  <c r="K46" i="1" s="1"/>
  <c r="G47" i="1"/>
  <c r="J47" i="1"/>
  <c r="K47" i="1" s="1"/>
  <c r="G48" i="1"/>
  <c r="J48" i="1"/>
  <c r="K48" i="1" s="1"/>
  <c r="G49" i="1"/>
  <c r="J49" i="1"/>
  <c r="K49" i="1" s="1"/>
  <c r="G50" i="1"/>
  <c r="J50" i="1"/>
  <c r="K50" i="1" s="1"/>
  <c r="J43" i="1"/>
  <c r="K43" i="1" s="1"/>
  <c r="G43" i="1"/>
  <c r="G35" i="1"/>
  <c r="J35" i="1"/>
  <c r="K35" i="1" s="1"/>
  <c r="G36" i="1"/>
  <c r="J36" i="1"/>
  <c r="K36" i="1" s="1"/>
  <c r="G37" i="1"/>
  <c r="J37" i="1"/>
  <c r="K37" i="1" s="1"/>
  <c r="G38" i="1"/>
  <c r="J38" i="1"/>
  <c r="K38" i="1" s="1"/>
  <c r="G39" i="1"/>
  <c r="J39" i="1"/>
  <c r="K39" i="1" s="1"/>
  <c r="G40" i="1"/>
  <c r="J40" i="1"/>
  <c r="K40" i="1" s="1"/>
  <c r="J34" i="1"/>
  <c r="K34" i="1" s="1"/>
  <c r="G34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6" i="1"/>
  <c r="J16" i="1"/>
  <c r="K16" i="1" s="1"/>
  <c r="K72" i="1"/>
  <c r="K73" i="1"/>
  <c r="K75" i="1"/>
  <c r="K78" i="1"/>
  <c r="K79" i="1"/>
  <c r="K6" i="1"/>
  <c r="K7" i="1"/>
  <c r="J4" i="1"/>
  <c r="K4" i="1" s="1"/>
  <c r="J5" i="1"/>
  <c r="K5" i="1" s="1"/>
  <c r="J6" i="1"/>
  <c r="J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3" i="1"/>
  <c r="K3" i="1" s="1"/>
  <c r="G4" i="1"/>
  <c r="G5" i="1"/>
  <c r="G6" i="1"/>
  <c r="G7" i="1"/>
  <c r="G8" i="1"/>
  <c r="G9" i="1"/>
  <c r="G10" i="1"/>
  <c r="G11" i="1"/>
  <c r="G12" i="1"/>
  <c r="G13" i="1"/>
  <c r="G3" i="1"/>
  <c r="J30" i="1" l="1"/>
  <c r="K30" i="1" s="1"/>
  <c r="G81" i="1" l="1"/>
  <c r="F81" i="1"/>
  <c r="G61" i="1"/>
  <c r="F61" i="1"/>
  <c r="G51" i="1"/>
  <c r="F51" i="1"/>
  <c r="G41" i="1"/>
  <c r="F41" i="1"/>
  <c r="G14" i="1"/>
  <c r="F14" i="1"/>
  <c r="F83" i="1" l="1"/>
  <c r="G83" i="1"/>
  <c r="B41" i="1"/>
  <c r="D81" i="1"/>
  <c r="D61" i="1"/>
  <c r="K51" i="1"/>
  <c r="B51" i="1"/>
  <c r="D41" i="1"/>
  <c r="D14" i="1"/>
  <c r="D83" i="1" l="1"/>
  <c r="B14" i="1"/>
  <c r="E14" i="1"/>
  <c r="H14" i="1"/>
  <c r="I14" i="1"/>
  <c r="J14" i="1"/>
  <c r="K14" i="1"/>
  <c r="K81" i="1"/>
  <c r="J81" i="1"/>
  <c r="I81" i="1"/>
  <c r="H81" i="1"/>
  <c r="K61" i="1"/>
  <c r="J61" i="1"/>
  <c r="I61" i="1"/>
  <c r="H61" i="1"/>
  <c r="J51" i="1"/>
  <c r="I51" i="1"/>
  <c r="K41" i="1"/>
  <c r="J41" i="1"/>
  <c r="H51" i="1"/>
  <c r="I41" i="1"/>
  <c r="H41" i="1"/>
  <c r="E81" i="1"/>
  <c r="E61" i="1"/>
  <c r="E51" i="1"/>
  <c r="B81" i="1"/>
  <c r="B61" i="1"/>
  <c r="B83" i="1" l="1"/>
  <c r="E41" i="1"/>
  <c r="K83" i="1" l="1"/>
  <c r="J83" i="1"/>
  <c r="H83" i="1"/>
  <c r="I83" i="1"/>
  <c r="E83" i="1"/>
</calcChain>
</file>

<file path=xl/sharedStrings.xml><?xml version="1.0" encoding="utf-8"?>
<sst xmlns="http://schemas.openxmlformats.org/spreadsheetml/2006/main" count="189" uniqueCount="90">
  <si>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</si>
  <si>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</si>
  <si>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</si>
  <si>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</si>
  <si>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</si>
  <si>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</si>
  <si>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</si>
  <si>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</si>
  <si>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</si>
  <si>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</si>
  <si>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</si>
  <si>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</si>
  <si>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</si>
  <si>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</si>
  <si>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</si>
  <si>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</si>
  <si>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</si>
  <si>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</si>
  <si>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</si>
  <si>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</si>
  <si>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</si>
  <si>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</si>
  <si>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</si>
  <si>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</si>
  <si>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</si>
  <si>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</si>
  <si>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</si>
  <si>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</si>
  <si>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</si>
  <si>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</si>
  <si>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</si>
  <si>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</si>
  <si>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</si>
  <si>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</si>
  <si>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</si>
  <si>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</si>
  <si>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</si>
  <si>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</si>
  <si>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</si>
  <si>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</si>
  <si>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</si>
  <si>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</si>
  <si>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</si>
  <si>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</si>
  <si>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</si>
  <si>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</si>
  <si>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</si>
  <si>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</si>
  <si>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</si>
  <si>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</si>
  <si>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</si>
  <si>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</si>
  <si>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</si>
  <si>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</si>
  <si>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</si>
  <si>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</si>
  <si>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</si>
  <si>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</si>
  <si>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</si>
  <si>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</si>
  <si>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</si>
  <si>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</si>
  <si>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</si>
  <si>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</si>
  <si>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</si>
  <si>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</si>
  <si>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</si>
  <si>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</si>
  <si>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Chatham</t>
  </si>
  <si>
    <t>Poughkeepsie</t>
  </si>
  <si>
    <t>Catskill</t>
  </si>
  <si>
    <t>Highland</t>
  </si>
  <si>
    <t>County Total</t>
  </si>
  <si>
    <t>System Total</t>
  </si>
  <si>
    <t>Chartered Population</t>
  </si>
  <si>
    <t>Type Area Chartered to Serve</t>
  </si>
  <si>
    <t>Town, City, or Special District</t>
  </si>
  <si>
    <t>Village</t>
  </si>
  <si>
    <t>School District</t>
  </si>
  <si>
    <t>Chartered Local Per Capita</t>
  </si>
  <si>
    <t>County</t>
  </si>
  <si>
    <t>Other</t>
  </si>
  <si>
    <t>Total</t>
  </si>
  <si>
    <t>Per Capita</t>
  </si>
  <si>
    <t>Local Funding from Chartered Service Area</t>
  </si>
  <si>
    <t>Other Local Funding</t>
  </si>
  <si>
    <t>Total Local Public Funds</t>
  </si>
  <si>
    <t>ASSOCIATION</t>
  </si>
  <si>
    <t>PUBLIC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</si>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</sst>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6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3" fillId="0" borderId="0" xfId="0" applyNumberFormat="1" applyFont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0" fillId="0" borderId="0" xfId="0" applyNumberFormat="1"/>
    <xf numFmtId="3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9" fontId="1" fillId="0" borderId="6" xfId="0" applyNumberFormat="1" applyFont="1" applyBorder="1"/>
    <xf numFmtId="3" fontId="1" fillId="0" borderId="5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5" fillId="0" borderId="0" xfId="0" applyNumberFormat="1" applyFont="1"/>
    <xf numFmtId="166" fontId="0" fillId="0" borderId="2" xfId="1" applyNumberFormat="1" applyFont="1" applyBorder="1" applyAlignment="1">
      <alignment horizontal="left"/>
    </xf>
    <xf numFmtId="49" fontId="1" fillId="0" borderId="4" xfId="0" applyNumberFormat="1" applyFont="1" applyBorder="1" applyAlignment="1">
      <alignment wrapText="1"/>
    </xf>
    <xf numFmtId="49" fontId="0" fillId="0" borderId="0" xfId="0" applyNumberFormat="1" applyAlignment="1"/>
    <xf numFmtId="3" fontId="1" fillId="0" borderId="2" xfId="0" applyNumberFormat="1" applyFont="1" applyBorder="1" applyAlignment="1"/>
    <xf numFmtId="3" fontId="1" fillId="0" borderId="5" xfId="0" applyNumberFormat="1" applyFont="1" applyBorder="1" applyAlignment="1"/>
    <xf numFmtId="166" fontId="0" fillId="0" borderId="0" xfId="1" applyNumberFormat="1" applyFont="1" applyAlignment="1">
      <alignment horizontal="left"/>
    </xf>
    <xf numFmtId="166" fontId="1" fillId="0" borderId="2" xfId="1" applyNumberFormat="1" applyFont="1" applyBorder="1" applyAlignment="1">
      <alignment horizontal="left"/>
    </xf>
    <xf numFmtId="166" fontId="1" fillId="0" borderId="0" xfId="1" applyNumberFormat="1" applyFont="1" applyAlignment="1">
      <alignment horizontal="left"/>
    </xf>
    <xf numFmtId="49" fontId="1" fillId="0" borderId="7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8" xfId="0" applyNumberFormat="1" applyFont="1" applyBorder="1" applyAlignment="1">
      <alignment horizontal="right"/>
    </xf>
    <xf numFmtId="166" fontId="1" fillId="0" borderId="4" xfId="1" applyNumberFormat="1" applyFont="1" applyBorder="1" applyAlignment="1">
      <alignment horizontal="right" wrapText="1"/>
    </xf>
    <xf numFmtId="49" fontId="1" fillId="2" borderId="4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right" wrapText="1"/>
    </xf>
    <xf numFmtId="166" fontId="0" fillId="0" borderId="2" xfId="1" applyNumberFormat="1" applyFont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166" fontId="1" fillId="2" borderId="2" xfId="1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" fillId="0" borderId="2" xfId="1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6" fontId="1" fillId="0" borderId="4" xfId="1" applyNumberFormat="1" applyFont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166" fontId="0" fillId="0" borderId="2" xfId="1" applyNumberFormat="1" applyFont="1" applyBorder="1" applyAlignment="1"/>
    <xf numFmtId="3" fontId="0" fillId="0" borderId="2" xfId="0" applyNumberFormat="1" applyBorder="1" applyAlignment="1"/>
    <xf numFmtId="3" fontId="0" fillId="2" borderId="2" xfId="0" applyNumberFormat="1" applyFill="1" applyBorder="1" applyAlignment="1"/>
    <xf numFmtId="166" fontId="1" fillId="0" borderId="2" xfId="1" applyNumberFormat="1" applyFont="1" applyBorder="1" applyAlignment="1"/>
    <xf numFmtId="166" fontId="0" fillId="0" borderId="0" xfId="1" applyNumberFormat="1" applyFont="1" applyAlignment="1"/>
    <xf numFmtId="3" fontId="0" fillId="0" borderId="0" xfId="0" applyNumberFormat="1" applyAlignment="1"/>
    <xf numFmtId="166" fontId="1" fillId="0" borderId="5" xfId="1" applyNumberFormat="1" applyFont="1" applyBorder="1" applyAlignment="1"/>
    <xf numFmtId="1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K85"/>
  <sheetViews>
    <sheetView tabSelected="1" view="pageLayout" topLeftCell="A60" zoomScale="90" zoomScaleNormal="115" zoomScalePageLayoutView="90" workbookViewId="0">
      <selection activeCell="H81" sqref="H81"/>
    </sheetView>
  </sheetViews>
  <sheetFormatPr defaultColWidth="9.1328125" defaultRowHeight="14.25" x14ac:dyDescent="0.45"/>
  <cols>
    <col min="1" max="1" width="16.86328125" style="1" bestFit="1" customWidth="1"/>
    <col min="2" max="2" width="10.3984375" style="1" customWidth="1"/>
    <col min="3" max="3" width="17.265625" style="1" customWidth="1"/>
    <col min="4" max="4" width="14.73046875" style="32" customWidth="1"/>
    <col min="5" max="5" width="7.265625" style="1" bestFit="1" customWidth="1"/>
    <col min="6" max="6" width="9.59765625" style="1" customWidth="1"/>
    <col min="7" max="7" width="14.86328125" style="1" customWidth="1"/>
    <col min="8" max="8" width="8.86328125" style="1" bestFit="1" customWidth="1"/>
    <col min="9" max="9" width="11.265625" style="1" customWidth="1"/>
    <col min="10" max="10" width="10.265625" style="1" customWidth="1"/>
    <col min="11" max="11" width="12.6640625" style="1" customWidth="1"/>
    <col min="12" max="16384" width="9.1328125" style="1"/>
  </cols>
  <sheetData>
    <row r="1" spans="1:11" x14ac:dyDescent="0.45">
      <c r="D1" s="35" t="s">
        <v>84</v>
      </c>
      <c r="E1" s="36"/>
      <c r="F1" s="36"/>
      <c r="G1" s="37"/>
      <c r="H1" s="35" t="s">
        <v>85</v>
      </c>
      <c r="I1" s="37"/>
      <c r="J1" s="35" t="s">
        <v>86</v>
      </c>
      <c r="K1" s="37"/>
    </row>
    <row r="2" spans="1:11" ht="31.5" customHeight="1" x14ac:dyDescent="0.45">
      <c r="A2" s="2" t="s">
        <v>0</v>
      </c>
      <c r="B2" s="21" t="s">
        <v>74</v>
      </c>
      <c r="C2" s="21" t="s">
        <v>75</v>
      </c>
      <c r="D2" s="38" t="s">
        <v>76</v>
      </c>
      <c r="E2" s="39" t="s">
        <v>77</v>
      </c>
      <c r="F2" s="39" t="s">
        <v>78</v>
      </c>
      <c r="G2" s="39" t="s">
        <v>79</v>
      </c>
      <c r="H2" s="39" t="s">
        <v>80</v>
      </c>
      <c r="I2" s="40" t="s">
        <v>81</v>
      </c>
      <c r="J2" s="40" t="s">
        <v>82</v>
      </c>
      <c r="K2" s="40" t="s">
        <v>83</v>
      </c>
    </row>
    <row r="3" spans="1:11" x14ac:dyDescent="0.45">
      <c r="A3" s="4" t="s">
        <v>68</v>
      </c>
      <c r="B3" s="10">
        <v>9194</v>
      </c>
      <c r="C3" s="8" t="s">
        <v>88</v>
      </c>
      <c r="D3" s="41"/>
      <c r="E3" s="42"/>
      <c r="F3" s="43">
        <v>408620</v>
      </c>
      <c r="G3" s="42">
        <f>SUM(D3:F3)/B3</f>
        <v>44.444202740917987</v>
      </c>
      <c r="H3" s="44"/>
      <c r="I3" s="42"/>
      <c r="J3" s="42">
        <f>SUM(D3+E3+F3+H3+I3)</f>
        <v>408620</v>
      </c>
      <c r="K3" s="42">
        <f>SUM(J3/B3)</f>
        <v>44.444202740917987</v>
      </c>
    </row>
    <row r="4" spans="1:11" x14ac:dyDescent="0.45">
      <c r="A4" s="4" t="s">
        <v>1</v>
      </c>
      <c r="B4" s="10">
        <v>4681</v>
      </c>
      <c r="C4" s="8" t="s">
        <v>87</v>
      </c>
      <c r="D4" s="45">
        <v>89000</v>
      </c>
      <c r="E4" s="42"/>
      <c r="F4" s="42"/>
      <c r="G4" s="42">
        <f t="shared" ref="G4:G13" si="0">SUM(D4:F4)/B4</f>
        <v>19.01303140354625</v>
      </c>
      <c r="H4" s="44">
        <v>2800</v>
      </c>
      <c r="I4" s="42"/>
      <c r="J4" s="42">
        <f t="shared" ref="J4:J13" si="1">SUM(D4+E4+F4+H4+I4)</f>
        <v>91800</v>
      </c>
      <c r="K4" s="42">
        <f t="shared" ref="K4:K13" si="2">SUM(J4/B4)</f>
        <v>19.611194189275796</v>
      </c>
    </row>
    <row r="5" spans="1:11" x14ac:dyDescent="0.45">
      <c r="A5" s="4" t="s">
        <v>2</v>
      </c>
      <c r="B5" s="10">
        <v>1936</v>
      </c>
      <c r="C5" s="8" t="s">
        <v>87</v>
      </c>
      <c r="D5" s="45">
        <v>125000</v>
      </c>
      <c r="E5" s="42"/>
      <c r="F5" s="42"/>
      <c r="G5" s="42">
        <f t="shared" si="0"/>
        <v>64.566115702479337</v>
      </c>
      <c r="H5" s="44">
        <v>2800</v>
      </c>
      <c r="I5" s="42"/>
      <c r="J5" s="42">
        <f t="shared" si="1"/>
        <v>127800</v>
      </c>
      <c r="K5" s="42">
        <f t="shared" si="2"/>
        <v>66.012396694214871</v>
      </c>
    </row>
    <row r="6" spans="1:11" x14ac:dyDescent="0.45">
      <c r="A6" s="4" t="s">
        <v>3</v>
      </c>
      <c r="B6" s="10">
        <v>6617</v>
      </c>
      <c r="C6" s="8" t="s">
        <v>87</v>
      </c>
      <c r="D6" s="45">
        <v>141591</v>
      </c>
      <c r="E6" s="42"/>
      <c r="F6" s="42"/>
      <c r="G6" s="42">
        <f t="shared" si="0"/>
        <v>21.398065588635333</v>
      </c>
      <c r="H6" s="44">
        <v>6548</v>
      </c>
      <c r="I6" s="42"/>
      <c r="J6" s="42">
        <f t="shared" si="1"/>
        <v>148139</v>
      </c>
      <c r="K6" s="42">
        <f t="shared" si="2"/>
        <v>22.387637902372678</v>
      </c>
    </row>
    <row r="7" spans="1:11" x14ac:dyDescent="0.45">
      <c r="A7" s="4" t="s">
        <v>4</v>
      </c>
      <c r="B7" s="10">
        <v>10367</v>
      </c>
      <c r="C7" s="8" t="s">
        <v>87</v>
      </c>
      <c r="D7" s="45">
        <v>436800</v>
      </c>
      <c r="E7" s="42"/>
      <c r="F7" s="42"/>
      <c r="G7" s="42">
        <f t="shared" si="0"/>
        <v>42.133693450371368</v>
      </c>
      <c r="H7" s="44">
        <v>2800</v>
      </c>
      <c r="I7" s="42"/>
      <c r="J7" s="42">
        <f t="shared" si="1"/>
        <v>439600</v>
      </c>
      <c r="K7" s="42">
        <f t="shared" si="2"/>
        <v>42.40378122889939</v>
      </c>
    </row>
    <row r="8" spans="1:11" x14ac:dyDescent="0.45">
      <c r="A8" s="4" t="s">
        <v>5</v>
      </c>
      <c r="B8" s="10">
        <v>6404</v>
      </c>
      <c r="C8" s="8" t="s">
        <v>87</v>
      </c>
      <c r="D8" s="45">
        <v>308836</v>
      </c>
      <c r="E8" s="42"/>
      <c r="F8" s="42"/>
      <c r="G8" s="42">
        <f t="shared" si="0"/>
        <v>48.225484072454719</v>
      </c>
      <c r="H8" s="44">
        <v>2800</v>
      </c>
      <c r="I8" s="42"/>
      <c r="J8" s="42">
        <f t="shared" si="1"/>
        <v>311636</v>
      </c>
      <c r="K8" s="42">
        <f t="shared" si="2"/>
        <v>48.662710805746407</v>
      </c>
    </row>
    <row r="9" spans="1:11" x14ac:dyDescent="0.45">
      <c r="A9" s="4" t="s">
        <v>6</v>
      </c>
      <c r="B9" s="10">
        <v>343</v>
      </c>
      <c r="C9" s="8" t="s">
        <v>87</v>
      </c>
      <c r="D9" s="45">
        <v>2600</v>
      </c>
      <c r="E9" s="42"/>
      <c r="F9" s="42"/>
      <c r="G9" s="42">
        <f t="shared" si="0"/>
        <v>7.5801749271137027</v>
      </c>
      <c r="H9" s="44">
        <v>3267</v>
      </c>
      <c r="I9" s="42"/>
      <c r="J9" s="42">
        <f t="shared" si="1"/>
        <v>5867</v>
      </c>
      <c r="K9" s="42">
        <f t="shared" si="2"/>
        <v>17.104956268221574</v>
      </c>
    </row>
    <row r="10" spans="1:11" x14ac:dyDescent="0.45">
      <c r="A10" s="4" t="s">
        <v>7</v>
      </c>
      <c r="B10" s="10">
        <v>2514</v>
      </c>
      <c r="C10" s="8" t="s">
        <v>87</v>
      </c>
      <c r="D10" s="45">
        <v>155000</v>
      </c>
      <c r="E10" s="42"/>
      <c r="F10" s="42"/>
      <c r="G10" s="42">
        <f t="shared" si="0"/>
        <v>61.654733492442325</v>
      </c>
      <c r="H10" s="44">
        <v>2800</v>
      </c>
      <c r="I10" s="42"/>
      <c r="J10" s="42">
        <f t="shared" si="1"/>
        <v>157800</v>
      </c>
      <c r="K10" s="42">
        <f t="shared" si="2"/>
        <v>62.768496420047732</v>
      </c>
    </row>
    <row r="11" spans="1:11" x14ac:dyDescent="0.45">
      <c r="A11" s="4" t="s">
        <v>8</v>
      </c>
      <c r="B11" s="10">
        <v>1108</v>
      </c>
      <c r="C11" s="8" t="s">
        <v>87</v>
      </c>
      <c r="D11" s="45">
        <v>100000</v>
      </c>
      <c r="E11" s="42"/>
      <c r="F11" s="42"/>
      <c r="G11" s="42">
        <f t="shared" si="0"/>
        <v>90.25270758122744</v>
      </c>
      <c r="H11" s="44">
        <v>3267</v>
      </c>
      <c r="I11" s="42"/>
      <c r="J11" s="42">
        <f t="shared" si="1"/>
        <v>103267</v>
      </c>
      <c r="K11" s="42">
        <f t="shared" si="2"/>
        <v>93.201263537906144</v>
      </c>
    </row>
    <row r="12" spans="1:11" x14ac:dyDescent="0.45">
      <c r="A12" s="4" t="s">
        <v>9</v>
      </c>
      <c r="B12" s="10">
        <v>1377</v>
      </c>
      <c r="C12" s="8" t="s">
        <v>87</v>
      </c>
      <c r="D12" s="45">
        <v>45000</v>
      </c>
      <c r="E12" s="42">
        <v>20000</v>
      </c>
      <c r="F12" s="42"/>
      <c r="G12" s="42">
        <f t="shared" si="0"/>
        <v>47.204066811909946</v>
      </c>
      <c r="H12" s="44">
        <v>2800</v>
      </c>
      <c r="I12" s="42"/>
      <c r="J12" s="42">
        <f t="shared" si="1"/>
        <v>67800</v>
      </c>
      <c r="K12" s="42">
        <f t="shared" si="2"/>
        <v>49.23747276688453</v>
      </c>
    </row>
    <row r="13" spans="1:11" x14ac:dyDescent="0.45">
      <c r="A13" s="4" t="s">
        <v>10</v>
      </c>
      <c r="B13" s="10">
        <v>4167</v>
      </c>
      <c r="C13" s="8" t="s">
        <v>87</v>
      </c>
      <c r="D13" s="45">
        <v>98710</v>
      </c>
      <c r="E13" s="42"/>
      <c r="F13" s="42"/>
      <c r="G13" s="42">
        <f t="shared" si="0"/>
        <v>23.68850491960643</v>
      </c>
      <c r="H13" s="44">
        <v>3267</v>
      </c>
      <c r="I13" s="42"/>
      <c r="J13" s="42">
        <f t="shared" si="1"/>
        <v>101977</v>
      </c>
      <c r="K13" s="42">
        <f t="shared" si="2"/>
        <v>24.472522198224141</v>
      </c>
    </row>
    <row r="14" spans="1:11" x14ac:dyDescent="0.45">
      <c r="A14" s="5" t="s">
        <v>72</v>
      </c>
      <c r="B14" s="12">
        <f>SUM(B3:B13)</f>
        <v>48708</v>
      </c>
      <c r="C14" s="9" t="s">
        <v>89</v>
      </c>
      <c r="D14" s="46">
        <f>SUM(D3:D13)</f>
        <v>1502537</v>
      </c>
      <c r="E14" s="47">
        <f t="shared" ref="E14:K14" si="3">SUM(E3:E13)</f>
        <v>20000</v>
      </c>
      <c r="F14" s="47">
        <f>SUM(F3:F13)</f>
        <v>408620</v>
      </c>
      <c r="G14" s="47">
        <f t="shared" si="3"/>
        <v>470.16078069070494</v>
      </c>
      <c r="H14" s="47">
        <f t="shared" si="3"/>
        <v>33149</v>
      </c>
      <c r="I14" s="47">
        <f t="shared" si="3"/>
        <v>0</v>
      </c>
      <c r="J14" s="47">
        <f t="shared" si="3"/>
        <v>1964306</v>
      </c>
      <c r="K14" s="47">
        <f t="shared" si="3"/>
        <v>490.30663475271126</v>
      </c>
    </row>
    <row r="15" spans="1:11" ht="25.5" customHeight="1" x14ac:dyDescent="0.45">
      <c r="A15" s="2" t="s">
        <v>63</v>
      </c>
      <c r="B15" s="2"/>
      <c r="C15" s="2"/>
      <c r="D15" s="48"/>
      <c r="E15" s="49"/>
      <c r="F15" s="49"/>
      <c r="G15" s="49"/>
      <c r="H15" s="49"/>
      <c r="I15" s="49"/>
      <c r="J15" s="49"/>
      <c r="K15" s="49"/>
    </row>
    <row r="16" spans="1:11" x14ac:dyDescent="0.45">
      <c r="A16" s="4" t="s">
        <v>11</v>
      </c>
      <c r="B16" s="11">
        <v>3769</v>
      </c>
      <c r="C16" s="7" t="s">
        <v>87</v>
      </c>
      <c r="D16" s="45">
        <v>224834</v>
      </c>
      <c r="E16" s="44"/>
      <c r="F16" s="44"/>
      <c r="G16" s="42">
        <f t="shared" ref="G16" si="4">SUM(D16:F16)/B16</f>
        <v>59.653488989121783</v>
      </c>
      <c r="H16" s="44"/>
      <c r="I16" s="44"/>
      <c r="J16" s="42">
        <f t="shared" ref="J16:J30" si="5">SUM(D16+E16+F16+H16+I16)</f>
        <v>224834</v>
      </c>
      <c r="K16" s="42">
        <f t="shared" ref="K16:K30" si="6">SUM(J16/B16)</f>
        <v>59.653488989121783</v>
      </c>
    </row>
    <row r="17" spans="1:11" x14ac:dyDescent="0.45">
      <c r="A17" s="4" t="s">
        <v>12</v>
      </c>
      <c r="B17" s="11">
        <v>27494</v>
      </c>
      <c r="C17" s="7" t="s">
        <v>88</v>
      </c>
      <c r="D17" s="45"/>
      <c r="E17" s="44"/>
      <c r="F17" s="44">
        <v>1367023</v>
      </c>
      <c r="G17" s="42">
        <f t="shared" ref="G17:G30" si="7">SUM(D17:F17)/B17</f>
        <v>49.720775441914597</v>
      </c>
      <c r="H17" s="44"/>
      <c r="I17" s="44"/>
      <c r="J17" s="42">
        <f t="shared" si="5"/>
        <v>1367023</v>
      </c>
      <c r="K17" s="42">
        <f t="shared" si="6"/>
        <v>49.720775441914597</v>
      </c>
    </row>
    <row r="18" spans="1:11" x14ac:dyDescent="0.45">
      <c r="A18" s="4" t="s">
        <v>13</v>
      </c>
      <c r="B18" s="11">
        <v>14172</v>
      </c>
      <c r="C18" s="7" t="s">
        <v>87</v>
      </c>
      <c r="D18" s="45">
        <v>538889</v>
      </c>
      <c r="E18" s="44"/>
      <c r="F18" s="44"/>
      <c r="G18" s="42">
        <f t="shared" si="7"/>
        <v>38.024908269827833</v>
      </c>
      <c r="H18" s="44"/>
      <c r="I18" s="44"/>
      <c r="J18" s="42">
        <f t="shared" si="5"/>
        <v>538889</v>
      </c>
      <c r="K18" s="42">
        <f t="shared" si="6"/>
        <v>38.024908269827833</v>
      </c>
    </row>
    <row r="19" spans="1:11" x14ac:dyDescent="0.45">
      <c r="A19" s="4" t="s">
        <v>14</v>
      </c>
      <c r="B19" s="11">
        <v>4037</v>
      </c>
      <c r="C19" s="7" t="s">
        <v>87</v>
      </c>
      <c r="D19" s="45">
        <v>149800</v>
      </c>
      <c r="E19" s="44"/>
      <c r="F19" s="44"/>
      <c r="G19" s="42">
        <f t="shared" si="7"/>
        <v>37.106762447361902</v>
      </c>
      <c r="H19" s="44">
        <v>379</v>
      </c>
      <c r="I19" s="44"/>
      <c r="J19" s="42">
        <f t="shared" si="5"/>
        <v>150179</v>
      </c>
      <c r="K19" s="42">
        <f t="shared" si="6"/>
        <v>37.200644042605894</v>
      </c>
    </row>
    <row r="20" spans="1:11" x14ac:dyDescent="0.45">
      <c r="A20" s="4" t="s">
        <v>15</v>
      </c>
      <c r="B20" s="11">
        <v>8415</v>
      </c>
      <c r="C20" s="7" t="s">
        <v>87</v>
      </c>
      <c r="D20" s="45">
        <v>275000</v>
      </c>
      <c r="E20" s="44"/>
      <c r="F20" s="44"/>
      <c r="G20" s="42">
        <f t="shared" si="7"/>
        <v>32.679738562091501</v>
      </c>
      <c r="H20" s="44"/>
      <c r="I20" s="44"/>
      <c r="J20" s="42">
        <f t="shared" si="5"/>
        <v>275000</v>
      </c>
      <c r="K20" s="42">
        <f t="shared" si="6"/>
        <v>32.679738562091501</v>
      </c>
    </row>
    <row r="21" spans="1:11" x14ac:dyDescent="0.45">
      <c r="A21" s="4" t="s">
        <v>16</v>
      </c>
      <c r="B21" s="11">
        <v>29707</v>
      </c>
      <c r="C21" s="7" t="s">
        <v>88</v>
      </c>
      <c r="D21" s="26">
        <v>1121913</v>
      </c>
      <c r="E21" s="44"/>
      <c r="F21" s="44"/>
      <c r="G21" s="42">
        <f t="shared" si="7"/>
        <v>37.76594741980005</v>
      </c>
      <c r="H21" s="44"/>
      <c r="I21" s="44"/>
      <c r="J21" s="42">
        <f t="shared" si="5"/>
        <v>1121913</v>
      </c>
      <c r="K21" s="42">
        <f t="shared" si="6"/>
        <v>37.76594741980005</v>
      </c>
    </row>
    <row r="22" spans="1:11" x14ac:dyDescent="0.45">
      <c r="A22" s="4" t="s">
        <v>17</v>
      </c>
      <c r="B22" s="11">
        <v>12972</v>
      </c>
      <c r="C22" s="7" t="s">
        <v>88</v>
      </c>
      <c r="D22" s="26">
        <v>799900</v>
      </c>
      <c r="E22" s="44"/>
      <c r="F22" s="44"/>
      <c r="G22" s="42">
        <f t="shared" si="7"/>
        <v>61.663583102065985</v>
      </c>
      <c r="H22" s="44"/>
      <c r="I22" s="44"/>
      <c r="J22" s="42">
        <f t="shared" si="5"/>
        <v>799900</v>
      </c>
      <c r="K22" s="42">
        <f t="shared" si="6"/>
        <v>61.663583102065985</v>
      </c>
    </row>
    <row r="23" spans="1:11" x14ac:dyDescent="0.45">
      <c r="A23" s="4" t="s">
        <v>18</v>
      </c>
      <c r="B23" s="11">
        <v>17492</v>
      </c>
      <c r="C23" s="7" t="s">
        <v>88</v>
      </c>
      <c r="D23" s="26">
        <v>512296</v>
      </c>
      <c r="E23" s="44"/>
      <c r="F23" s="44"/>
      <c r="G23" s="42">
        <f t="shared" si="7"/>
        <v>29.287445689458039</v>
      </c>
      <c r="H23" s="44"/>
      <c r="I23" s="44"/>
      <c r="J23" s="42">
        <f t="shared" si="5"/>
        <v>512296</v>
      </c>
      <c r="K23" s="42">
        <f t="shared" si="6"/>
        <v>29.287445689458039</v>
      </c>
    </row>
    <row r="24" spans="1:11" x14ac:dyDescent="0.45">
      <c r="A24" s="4" t="s">
        <v>19</v>
      </c>
      <c r="B24" s="11">
        <v>15975</v>
      </c>
      <c r="C24" s="7" t="s">
        <v>87</v>
      </c>
      <c r="D24" s="26">
        <v>874728</v>
      </c>
      <c r="E24" s="44"/>
      <c r="F24" s="44"/>
      <c r="G24" s="42">
        <f t="shared" si="7"/>
        <v>54.756056338028166</v>
      </c>
      <c r="H24" s="44"/>
      <c r="I24" s="44"/>
      <c r="J24" s="42">
        <f t="shared" si="5"/>
        <v>874728</v>
      </c>
      <c r="K24" s="42">
        <f t="shared" si="6"/>
        <v>54.756056338028166</v>
      </c>
    </row>
    <row r="25" spans="1:11" x14ac:dyDescent="0.45">
      <c r="A25" s="4" t="s">
        <v>20</v>
      </c>
      <c r="B25" s="11">
        <v>4522</v>
      </c>
      <c r="C25" s="7" t="s">
        <v>87</v>
      </c>
      <c r="D25" s="26">
        <v>184000</v>
      </c>
      <c r="E25" s="44"/>
      <c r="F25" s="44"/>
      <c r="G25" s="42">
        <f t="shared" si="7"/>
        <v>40.689960194604154</v>
      </c>
      <c r="H25" s="44"/>
      <c r="I25" s="44"/>
      <c r="J25" s="42">
        <f t="shared" si="5"/>
        <v>184000</v>
      </c>
      <c r="K25" s="42">
        <f t="shared" si="6"/>
        <v>40.689960194604154</v>
      </c>
    </row>
    <row r="26" spans="1:11" x14ac:dyDescent="0.45">
      <c r="A26" s="4" t="s">
        <v>21</v>
      </c>
      <c r="B26" s="11">
        <v>2971</v>
      </c>
      <c r="C26" s="7" t="s">
        <v>87</v>
      </c>
      <c r="D26" s="26">
        <v>175000</v>
      </c>
      <c r="E26" s="44"/>
      <c r="F26" s="44"/>
      <c r="G26" s="42">
        <f t="shared" si="7"/>
        <v>58.902726354762706</v>
      </c>
      <c r="H26" s="44"/>
      <c r="I26" s="44"/>
      <c r="J26" s="42">
        <f t="shared" si="5"/>
        <v>175000</v>
      </c>
      <c r="K26" s="42">
        <f t="shared" si="6"/>
        <v>58.902726354762706</v>
      </c>
    </row>
    <row r="27" spans="1:11" x14ac:dyDescent="0.45">
      <c r="A27" s="4" t="s">
        <v>22</v>
      </c>
      <c r="B27" s="11">
        <v>8012</v>
      </c>
      <c r="C27" s="7" t="s">
        <v>87</v>
      </c>
      <c r="D27" s="45">
        <v>450893</v>
      </c>
      <c r="E27" s="44"/>
      <c r="F27" s="44"/>
      <c r="G27" s="42">
        <f t="shared" si="7"/>
        <v>56.277209186220666</v>
      </c>
      <c r="H27" s="44">
        <v>183486</v>
      </c>
      <c r="I27" s="44"/>
      <c r="J27" s="42">
        <f t="shared" si="5"/>
        <v>634379</v>
      </c>
      <c r="K27" s="42">
        <f t="shared" si="6"/>
        <v>79.178607089365954</v>
      </c>
    </row>
    <row r="28" spans="1:11" x14ac:dyDescent="0.45">
      <c r="A28" s="4" t="s">
        <v>23</v>
      </c>
      <c r="B28" s="11">
        <v>2218</v>
      </c>
      <c r="C28" s="7" t="s">
        <v>88</v>
      </c>
      <c r="D28" s="26">
        <v>166900</v>
      </c>
      <c r="E28" s="44"/>
      <c r="F28" s="44"/>
      <c r="G28" s="42">
        <f t="shared" si="7"/>
        <v>75.247971145175839</v>
      </c>
      <c r="H28" s="44"/>
      <c r="I28" s="44"/>
      <c r="J28" s="42">
        <f t="shared" si="5"/>
        <v>166900</v>
      </c>
      <c r="K28" s="42">
        <f t="shared" si="6"/>
        <v>75.247971145175839</v>
      </c>
    </row>
    <row r="29" spans="1:11" x14ac:dyDescent="0.45">
      <c r="A29" s="4" t="s">
        <v>24</v>
      </c>
      <c r="B29" s="11">
        <v>9799</v>
      </c>
      <c r="C29" s="7" t="s">
        <v>87</v>
      </c>
      <c r="D29" s="26">
        <v>525000</v>
      </c>
      <c r="E29" s="44"/>
      <c r="F29" s="44"/>
      <c r="G29" s="42">
        <f t="shared" si="7"/>
        <v>53.576895601592</v>
      </c>
      <c r="H29" s="44"/>
      <c r="I29" s="44"/>
      <c r="J29" s="42">
        <f t="shared" si="5"/>
        <v>525000</v>
      </c>
      <c r="K29" s="42">
        <f t="shared" si="6"/>
        <v>53.576895601592</v>
      </c>
    </row>
    <row r="30" spans="1:11" x14ac:dyDescent="0.45">
      <c r="A30" s="4" t="s">
        <v>69</v>
      </c>
      <c r="B30" s="11">
        <v>76121</v>
      </c>
      <c r="C30" s="7" t="s">
        <v>88</v>
      </c>
      <c r="D30" s="64">
        <v>10187265</v>
      </c>
      <c r="E30" s="44"/>
      <c r="F30" s="44"/>
      <c r="G30" s="42">
        <f t="shared" si="7"/>
        <v>133.82988925526465</v>
      </c>
      <c r="H30" s="44"/>
      <c r="I30" s="44"/>
      <c r="J30" s="42">
        <f t="shared" si="5"/>
        <v>10187265</v>
      </c>
      <c r="K30" s="42">
        <f t="shared" si="6"/>
        <v>133.82988925526465</v>
      </c>
    </row>
    <row r="31" spans="1:11" x14ac:dyDescent="0.45">
      <c r="A31" s="6"/>
      <c r="B31" s="13"/>
      <c r="D31" s="50"/>
      <c r="E31" s="51"/>
      <c r="F31" s="51"/>
      <c r="G31" s="51"/>
      <c r="H31" s="51"/>
      <c r="I31" s="51"/>
      <c r="J31" s="51"/>
      <c r="K31" s="51"/>
    </row>
    <row r="32" spans="1:11" x14ac:dyDescent="0.45">
      <c r="D32" s="35" t="s">
        <v>84</v>
      </c>
      <c r="E32" s="36"/>
      <c r="F32" s="36"/>
      <c r="G32" s="37"/>
      <c r="H32" s="35" t="s">
        <v>85</v>
      </c>
      <c r="I32" s="37"/>
      <c r="J32" s="35" t="s">
        <v>86</v>
      </c>
      <c r="K32" s="37"/>
    </row>
    <row r="33" spans="1:11" ht="44.25" customHeight="1" x14ac:dyDescent="0.45">
      <c r="A33" s="2" t="s">
        <v>67</v>
      </c>
      <c r="B33" s="21" t="s">
        <v>74</v>
      </c>
      <c r="C33" s="21" t="s">
        <v>75</v>
      </c>
      <c r="D33" s="38" t="s">
        <v>76</v>
      </c>
      <c r="E33" s="39" t="s">
        <v>77</v>
      </c>
      <c r="F33" s="39" t="s">
        <v>78</v>
      </c>
      <c r="G33" s="39" t="s">
        <v>79</v>
      </c>
      <c r="H33" s="39" t="s">
        <v>80</v>
      </c>
      <c r="I33" s="40" t="s">
        <v>81</v>
      </c>
      <c r="J33" s="40" t="s">
        <v>82</v>
      </c>
      <c r="K33" s="40" t="s">
        <v>83</v>
      </c>
    </row>
    <row r="34" spans="1:11" x14ac:dyDescent="0.45">
      <c r="A34" s="4" t="s">
        <v>25</v>
      </c>
      <c r="B34" s="11">
        <v>1975</v>
      </c>
      <c r="C34" s="3" t="s">
        <v>88</v>
      </c>
      <c r="D34" s="41">
        <v>225000</v>
      </c>
      <c r="E34" s="44"/>
      <c r="F34" s="44">
        <v>224060</v>
      </c>
      <c r="G34" s="42">
        <f t="shared" ref="G34" si="8">SUM(D34:F34)/B34</f>
        <v>227.37215189873419</v>
      </c>
      <c r="H34" s="44">
        <v>12000</v>
      </c>
      <c r="I34" s="44"/>
      <c r="J34" s="42">
        <f t="shared" ref="J34" si="9">SUM(D34+E34+F34+H34+I34)</f>
        <v>461060</v>
      </c>
      <c r="K34" s="42">
        <f t="shared" ref="K34:K40" si="10">SUM(J34/B34)</f>
        <v>233.44810126582277</v>
      </c>
    </row>
    <row r="35" spans="1:11" x14ac:dyDescent="0.45">
      <c r="A35" s="4" t="s">
        <v>26</v>
      </c>
      <c r="B35" s="11">
        <v>7596</v>
      </c>
      <c r="C35" s="3" t="s">
        <v>87</v>
      </c>
      <c r="D35" s="41">
        <v>465072</v>
      </c>
      <c r="E35" s="44"/>
      <c r="F35" s="44"/>
      <c r="G35" s="42">
        <f t="shared" ref="G35:G40" si="11">SUM(D35:F35)/B35</f>
        <v>61.225908372827803</v>
      </c>
      <c r="H35" s="44"/>
      <c r="I35" s="44"/>
      <c r="J35" s="42">
        <f t="shared" ref="J35:J40" si="12">SUM(D35+E35+F35+H35+I35)</f>
        <v>465072</v>
      </c>
      <c r="K35" s="42">
        <f t="shared" si="10"/>
        <v>61.225908372827803</v>
      </c>
    </row>
    <row r="36" spans="1:11" x14ac:dyDescent="0.45">
      <c r="A36" s="4" t="s">
        <v>27</v>
      </c>
      <c r="B36" s="11">
        <v>622</v>
      </c>
      <c r="C36" s="3" t="s">
        <v>87</v>
      </c>
      <c r="D36" s="41">
        <v>107000</v>
      </c>
      <c r="E36" s="44"/>
      <c r="F36" s="44"/>
      <c r="G36" s="42">
        <f t="shared" si="11"/>
        <v>172.0257234726688</v>
      </c>
      <c r="H36" s="44"/>
      <c r="I36" s="44"/>
      <c r="J36" s="42">
        <f t="shared" si="12"/>
        <v>107000</v>
      </c>
      <c r="K36" s="42">
        <f t="shared" si="10"/>
        <v>172.0257234726688</v>
      </c>
    </row>
    <row r="37" spans="1:11" x14ac:dyDescent="0.45">
      <c r="A37" s="4" t="s">
        <v>28</v>
      </c>
      <c r="B37" s="11">
        <v>3529</v>
      </c>
      <c r="C37" s="3" t="s">
        <v>88</v>
      </c>
      <c r="D37" s="41">
        <v>200917</v>
      </c>
      <c r="E37" s="44"/>
      <c r="F37" s="44"/>
      <c r="G37" s="42">
        <f t="shared" si="11"/>
        <v>56.933125531311987</v>
      </c>
      <c r="H37" s="44"/>
      <c r="I37" s="44"/>
      <c r="J37" s="42">
        <f t="shared" si="12"/>
        <v>200917</v>
      </c>
      <c r="K37" s="42">
        <f t="shared" si="10"/>
        <v>56.933125531311987</v>
      </c>
    </row>
    <row r="38" spans="1:11" x14ac:dyDescent="0.45">
      <c r="A38" s="4" t="s">
        <v>29</v>
      </c>
      <c r="B38" s="11">
        <v>3682</v>
      </c>
      <c r="C38" s="3" t="s">
        <v>87</v>
      </c>
      <c r="D38" s="41">
        <v>170400</v>
      </c>
      <c r="E38" s="44"/>
      <c r="F38" s="44"/>
      <c r="G38" s="42">
        <f t="shared" si="11"/>
        <v>46.279196089082021</v>
      </c>
      <c r="H38" s="44"/>
      <c r="I38" s="44"/>
      <c r="J38" s="42">
        <f t="shared" si="12"/>
        <v>170400</v>
      </c>
      <c r="K38" s="42">
        <f t="shared" si="10"/>
        <v>46.279196089082021</v>
      </c>
    </row>
    <row r="39" spans="1:11" x14ac:dyDescent="0.45">
      <c r="A39" s="4" t="s">
        <v>30</v>
      </c>
      <c r="B39" s="11">
        <v>1012</v>
      </c>
      <c r="C39" s="3" t="s">
        <v>87</v>
      </c>
      <c r="D39" s="41">
        <v>125000</v>
      </c>
      <c r="E39" s="44"/>
      <c r="F39" s="44">
        <v>90224</v>
      </c>
      <c r="G39" s="42">
        <f t="shared" si="11"/>
        <v>212.67193675889328</v>
      </c>
      <c r="H39" s="44"/>
      <c r="I39" s="44"/>
      <c r="J39" s="42">
        <f t="shared" si="12"/>
        <v>215224</v>
      </c>
      <c r="K39" s="42">
        <f t="shared" si="10"/>
        <v>212.67193675889328</v>
      </c>
    </row>
    <row r="40" spans="1:11" x14ac:dyDescent="0.45">
      <c r="A40" s="4" t="s">
        <v>31</v>
      </c>
      <c r="B40" s="11">
        <v>26672</v>
      </c>
      <c r="C40" s="3" t="s">
        <v>88</v>
      </c>
      <c r="D40" s="41">
        <v>1137432</v>
      </c>
      <c r="E40" s="44">
        <v>235222</v>
      </c>
      <c r="F40" s="44"/>
      <c r="G40" s="42">
        <f t="shared" si="11"/>
        <v>51.464232153569284</v>
      </c>
      <c r="H40" s="44"/>
      <c r="I40" s="44"/>
      <c r="J40" s="42">
        <f t="shared" si="12"/>
        <v>1372654</v>
      </c>
      <c r="K40" s="42">
        <f t="shared" si="10"/>
        <v>51.464232153569284</v>
      </c>
    </row>
    <row r="41" spans="1:11" x14ac:dyDescent="0.45">
      <c r="A41" s="5" t="s">
        <v>72</v>
      </c>
      <c r="B41" s="14">
        <f t="shared" ref="B41:K41" si="13">SUM(B16:B30,B34:B40)</f>
        <v>282764</v>
      </c>
      <c r="C41" s="15" t="s">
        <v>89</v>
      </c>
      <c r="D41" s="52">
        <f t="shared" si="13"/>
        <v>18617239</v>
      </c>
      <c r="E41" s="53">
        <f t="shared" si="13"/>
        <v>235222</v>
      </c>
      <c r="F41" s="53">
        <f t="shared" si="13"/>
        <v>1681307</v>
      </c>
      <c r="G41" s="53">
        <f t="shared" si="13"/>
        <v>1647.1556322743775</v>
      </c>
      <c r="H41" s="53">
        <f t="shared" si="13"/>
        <v>195865</v>
      </c>
      <c r="I41" s="53">
        <f t="shared" si="13"/>
        <v>0</v>
      </c>
      <c r="J41" s="53">
        <f t="shared" si="13"/>
        <v>20729633</v>
      </c>
      <c r="K41" s="53">
        <f t="shared" si="13"/>
        <v>1676.2268611398551</v>
      </c>
    </row>
    <row r="42" spans="1:11" ht="23.25" customHeight="1" x14ac:dyDescent="0.45">
      <c r="A42" s="2" t="s">
        <v>64</v>
      </c>
      <c r="B42" s="2"/>
      <c r="C42" s="2"/>
      <c r="D42" s="48"/>
      <c r="E42" s="49"/>
      <c r="F42" s="49"/>
      <c r="G42" s="49"/>
      <c r="H42" s="49"/>
      <c r="I42" s="49"/>
      <c r="J42" s="49"/>
      <c r="K42" s="49"/>
    </row>
    <row r="43" spans="1:11" x14ac:dyDescent="0.45">
      <c r="A43" s="4" t="s">
        <v>32</v>
      </c>
      <c r="B43" s="11">
        <v>2937</v>
      </c>
      <c r="C43" s="3" t="s">
        <v>88</v>
      </c>
      <c r="D43" s="41">
        <v>166414</v>
      </c>
      <c r="E43" s="44"/>
      <c r="F43" s="44"/>
      <c r="G43" s="42">
        <f t="shared" ref="G43" si="14">SUM(D43:F43)/B43</f>
        <v>56.661218930881851</v>
      </c>
      <c r="H43" s="44"/>
      <c r="I43" s="44"/>
      <c r="J43" s="42">
        <f t="shared" ref="J43" si="15">SUM(D43+E43+F43+H43+I43)</f>
        <v>166414</v>
      </c>
      <c r="K43" s="42">
        <f t="shared" ref="K43:K50" si="16">SUM(J43/B43)</f>
        <v>56.661218930881851</v>
      </c>
    </row>
    <row r="44" spans="1:11" x14ac:dyDescent="0.45">
      <c r="A44" s="4" t="s">
        <v>33</v>
      </c>
      <c r="B44" s="11">
        <v>6644</v>
      </c>
      <c r="C44" s="3" t="s">
        <v>88</v>
      </c>
      <c r="D44" s="41">
        <v>210493</v>
      </c>
      <c r="E44" s="44"/>
      <c r="F44" s="44">
        <v>21745</v>
      </c>
      <c r="G44" s="42">
        <f t="shared" ref="G44:G50" si="17">SUM(D44:F44)/B44</f>
        <v>34.954545454545453</v>
      </c>
      <c r="H44" s="44"/>
      <c r="I44" s="44"/>
      <c r="J44" s="42">
        <f t="shared" ref="J44:J50" si="18">SUM(D44+E44+F44+H44+I44)</f>
        <v>232238</v>
      </c>
      <c r="K44" s="42">
        <f t="shared" si="16"/>
        <v>34.954545454545453</v>
      </c>
    </row>
    <row r="45" spans="1:11" x14ac:dyDescent="0.45">
      <c r="A45" s="4" t="s">
        <v>70</v>
      </c>
      <c r="B45" s="11">
        <v>11969</v>
      </c>
      <c r="C45" s="3" t="s">
        <v>88</v>
      </c>
      <c r="D45" s="41"/>
      <c r="E45" s="44"/>
      <c r="F45" s="44">
        <v>1038695</v>
      </c>
      <c r="G45" s="42">
        <f t="shared" si="17"/>
        <v>86.782103768067515</v>
      </c>
      <c r="H45" s="44"/>
      <c r="I45" s="44"/>
      <c r="J45" s="42">
        <f t="shared" si="18"/>
        <v>1038695</v>
      </c>
      <c r="K45" s="42">
        <f t="shared" si="16"/>
        <v>86.782103768067515</v>
      </c>
    </row>
    <row r="46" spans="1:11" x14ac:dyDescent="0.45">
      <c r="A46" s="4" t="s">
        <v>34</v>
      </c>
      <c r="B46" s="11">
        <v>8382</v>
      </c>
      <c r="C46" s="3" t="s">
        <v>88</v>
      </c>
      <c r="D46" s="41">
        <v>290970</v>
      </c>
      <c r="E46" s="44"/>
      <c r="F46" s="44"/>
      <c r="G46" s="42">
        <f t="shared" si="17"/>
        <v>34.713672154617036</v>
      </c>
      <c r="H46" s="44">
        <v>4113</v>
      </c>
      <c r="I46" s="44"/>
      <c r="J46" s="42">
        <f t="shared" si="18"/>
        <v>295083</v>
      </c>
      <c r="K46" s="42">
        <f t="shared" si="16"/>
        <v>35.204366499642092</v>
      </c>
    </row>
    <row r="47" spans="1:11" x14ac:dyDescent="0.45">
      <c r="A47" s="4" t="s">
        <v>35</v>
      </c>
      <c r="B47" s="11">
        <v>3741</v>
      </c>
      <c r="C47" s="3" t="s">
        <v>88</v>
      </c>
      <c r="D47" s="41">
        <v>122535</v>
      </c>
      <c r="E47" s="44"/>
      <c r="F47" s="44">
        <v>44500</v>
      </c>
      <c r="G47" s="42">
        <f t="shared" si="17"/>
        <v>44.649826249665864</v>
      </c>
      <c r="H47" s="44">
        <v>4112</v>
      </c>
      <c r="I47" s="44"/>
      <c r="J47" s="42">
        <f t="shared" si="18"/>
        <v>171147</v>
      </c>
      <c r="K47" s="42">
        <f t="shared" si="16"/>
        <v>45.74899759422614</v>
      </c>
    </row>
    <row r="48" spans="1:11" x14ac:dyDescent="0.45">
      <c r="A48" s="4" t="s">
        <v>36</v>
      </c>
      <c r="B48" s="11">
        <v>3884</v>
      </c>
      <c r="C48" s="3" t="s">
        <v>88</v>
      </c>
      <c r="D48" s="41">
        <v>1000</v>
      </c>
      <c r="E48" s="44">
        <v>300</v>
      </c>
      <c r="F48" s="44">
        <v>62882</v>
      </c>
      <c r="G48" s="42">
        <f t="shared" si="17"/>
        <v>16.524716786817713</v>
      </c>
      <c r="H48" s="44">
        <v>4113</v>
      </c>
      <c r="I48" s="44"/>
      <c r="J48" s="42">
        <f t="shared" si="18"/>
        <v>68295</v>
      </c>
      <c r="K48" s="42">
        <f t="shared" si="16"/>
        <v>17.583676622039135</v>
      </c>
    </row>
    <row r="49" spans="1:11" x14ac:dyDescent="0.45">
      <c r="A49" s="4" t="s">
        <v>37</v>
      </c>
      <c r="B49" s="11">
        <v>2304</v>
      </c>
      <c r="C49" s="3" t="s">
        <v>87</v>
      </c>
      <c r="D49" s="41">
        <v>112000</v>
      </c>
      <c r="E49" s="44"/>
      <c r="F49" s="44">
        <v>12000</v>
      </c>
      <c r="G49" s="42">
        <f t="shared" si="17"/>
        <v>53.819444444444443</v>
      </c>
      <c r="H49" s="44">
        <v>4113</v>
      </c>
      <c r="I49" s="44"/>
      <c r="J49" s="42">
        <f t="shared" si="18"/>
        <v>128113</v>
      </c>
      <c r="K49" s="42">
        <f t="shared" si="16"/>
        <v>55.604600694444443</v>
      </c>
    </row>
    <row r="50" spans="1:11" x14ac:dyDescent="0.45">
      <c r="A50" s="4" t="s">
        <v>38</v>
      </c>
      <c r="B50" s="11">
        <v>1708</v>
      </c>
      <c r="C50" s="3" t="s">
        <v>88</v>
      </c>
      <c r="D50" s="41">
        <v>100722</v>
      </c>
      <c r="E50" s="44"/>
      <c r="F50" s="44"/>
      <c r="G50" s="42">
        <f t="shared" si="17"/>
        <v>58.970725995316158</v>
      </c>
      <c r="H50" s="44"/>
      <c r="I50" s="44"/>
      <c r="J50" s="42">
        <f t="shared" si="18"/>
        <v>100722</v>
      </c>
      <c r="K50" s="42">
        <f t="shared" si="16"/>
        <v>58.970725995316158</v>
      </c>
    </row>
    <row r="51" spans="1:11" x14ac:dyDescent="0.45">
      <c r="A51" s="5" t="s">
        <v>72</v>
      </c>
      <c r="B51" s="14">
        <f>SUM(B43:B50)</f>
        <v>41569</v>
      </c>
      <c r="C51" s="15" t="s">
        <v>89</v>
      </c>
      <c r="D51" s="53">
        <f t="shared" ref="D51:J51" si="19">SUM(D43:D50)</f>
        <v>1004134</v>
      </c>
      <c r="E51" s="53">
        <f t="shared" si="19"/>
        <v>300</v>
      </c>
      <c r="F51" s="53">
        <f t="shared" si="19"/>
        <v>1179822</v>
      </c>
      <c r="G51" s="53">
        <f t="shared" si="19"/>
        <v>387.07625378435603</v>
      </c>
      <c r="H51" s="53">
        <f t="shared" si="19"/>
        <v>16451</v>
      </c>
      <c r="I51" s="53">
        <f t="shared" si="19"/>
        <v>0</v>
      </c>
      <c r="J51" s="53">
        <f t="shared" si="19"/>
        <v>2200707</v>
      </c>
      <c r="K51" s="53">
        <f>SUM(K43:K50)</f>
        <v>391.51023555916282</v>
      </c>
    </row>
    <row r="52" spans="1:11" ht="20.25" customHeight="1" x14ac:dyDescent="0.45">
      <c r="A52" s="2" t="s">
        <v>65</v>
      </c>
      <c r="B52" s="2"/>
      <c r="C52" s="2"/>
      <c r="D52" s="48"/>
      <c r="E52" s="54"/>
      <c r="F52" s="54"/>
      <c r="G52" s="54"/>
      <c r="H52" s="54"/>
      <c r="I52" s="54"/>
      <c r="J52" s="54"/>
      <c r="K52" s="54"/>
    </row>
    <row r="53" spans="1:11" x14ac:dyDescent="0.45">
      <c r="A53" s="4" t="s">
        <v>39</v>
      </c>
      <c r="B53" s="11">
        <v>18058</v>
      </c>
      <c r="C53" s="3" t="s">
        <v>88</v>
      </c>
      <c r="D53" s="41">
        <v>420000</v>
      </c>
      <c r="E53" s="44"/>
      <c r="F53" s="44">
        <v>9524</v>
      </c>
      <c r="G53" s="42">
        <f t="shared" ref="G53:G54" si="20">SUM(D53:F53)/B53</f>
        <v>23.785801306899987</v>
      </c>
      <c r="H53" s="44">
        <v>77551</v>
      </c>
      <c r="I53" s="44">
        <v>1351</v>
      </c>
      <c r="J53" s="42">
        <f t="shared" ref="J53:J60" si="21">SUM(D53+E53+F53+H53+I53)</f>
        <v>508426</v>
      </c>
      <c r="K53" s="42">
        <f t="shared" ref="K53:K60" si="22">SUM(J53/B53)</f>
        <v>28.155166685125707</v>
      </c>
    </row>
    <row r="54" spans="1:11" x14ac:dyDescent="0.45">
      <c r="A54" s="4" t="s">
        <v>40</v>
      </c>
      <c r="B54" s="11">
        <v>8976</v>
      </c>
      <c r="C54" s="3" t="s">
        <v>88</v>
      </c>
      <c r="D54" s="41"/>
      <c r="E54" s="44"/>
      <c r="F54" s="44"/>
      <c r="G54" s="42">
        <f t="shared" si="20"/>
        <v>0</v>
      </c>
      <c r="H54" s="44">
        <v>48000</v>
      </c>
      <c r="I54" s="44"/>
      <c r="J54" s="42">
        <f t="shared" si="21"/>
        <v>48000</v>
      </c>
      <c r="K54" s="42">
        <f t="shared" si="22"/>
        <v>5.3475935828877006</v>
      </c>
    </row>
    <row r="55" spans="1:11" x14ac:dyDescent="0.45">
      <c r="A55" s="4" t="s">
        <v>41</v>
      </c>
      <c r="B55" s="11">
        <v>2610</v>
      </c>
      <c r="C55" s="3" t="s">
        <v>87</v>
      </c>
      <c r="D55" s="41">
        <v>276000</v>
      </c>
      <c r="E55" s="44"/>
      <c r="F55" s="44">
        <v>73150</v>
      </c>
      <c r="G55" s="42">
        <f>SUM(D55:F55)/B55</f>
        <v>133.77394636015325</v>
      </c>
      <c r="H55" s="44">
        <v>32380</v>
      </c>
      <c r="I55" s="44"/>
      <c r="J55" s="42">
        <f t="shared" si="21"/>
        <v>381530</v>
      </c>
      <c r="K55" s="42">
        <f t="shared" si="22"/>
        <v>146.18007662835248</v>
      </c>
    </row>
    <row r="56" spans="1:11" x14ac:dyDescent="0.45">
      <c r="A56" s="4" t="s">
        <v>42</v>
      </c>
      <c r="B56" s="11">
        <v>7221</v>
      </c>
      <c r="C56" s="3" t="s">
        <v>87</v>
      </c>
      <c r="D56" s="41">
        <v>27500</v>
      </c>
      <c r="E56" s="44"/>
      <c r="F56" s="44">
        <v>300000</v>
      </c>
      <c r="G56" s="42">
        <f t="shared" ref="G56:G60" si="23">SUM(D56:F56)/B56</f>
        <v>45.353829109541614</v>
      </c>
      <c r="H56" s="44">
        <v>15000</v>
      </c>
      <c r="I56" s="44"/>
      <c r="J56" s="42">
        <f t="shared" si="21"/>
        <v>342500</v>
      </c>
      <c r="K56" s="42">
        <f t="shared" si="22"/>
        <v>47.431103725245812</v>
      </c>
    </row>
    <row r="57" spans="1:11" x14ac:dyDescent="0.45">
      <c r="A57" s="4" t="s">
        <v>43</v>
      </c>
      <c r="B57" s="11">
        <v>12900</v>
      </c>
      <c r="C57" s="3" t="s">
        <v>88</v>
      </c>
      <c r="D57" s="41">
        <v>581666</v>
      </c>
      <c r="E57" s="44"/>
      <c r="F57" s="44"/>
      <c r="G57" s="42">
        <f t="shared" si="23"/>
        <v>45.090387596899227</v>
      </c>
      <c r="H57" s="44">
        <v>58888</v>
      </c>
      <c r="I57" s="44"/>
      <c r="J57" s="42">
        <f t="shared" si="21"/>
        <v>640554</v>
      </c>
      <c r="K57" s="42">
        <f t="shared" si="22"/>
        <v>49.655348837209303</v>
      </c>
    </row>
    <row r="58" spans="1:11" x14ac:dyDescent="0.45">
      <c r="A58" s="4" t="s">
        <v>44</v>
      </c>
      <c r="B58" s="11">
        <v>25805</v>
      </c>
      <c r="C58" s="3" t="s">
        <v>88</v>
      </c>
      <c r="D58" s="41">
        <v>30000</v>
      </c>
      <c r="E58" s="44"/>
      <c r="F58" s="44">
        <v>2814709</v>
      </c>
      <c r="G58" s="42">
        <f t="shared" si="23"/>
        <v>110.2386746754505</v>
      </c>
      <c r="H58" s="44">
        <v>113616</v>
      </c>
      <c r="I58" s="44"/>
      <c r="J58" s="42">
        <f t="shared" si="21"/>
        <v>2958325</v>
      </c>
      <c r="K58" s="42">
        <f t="shared" si="22"/>
        <v>114.64154233675644</v>
      </c>
    </row>
    <row r="59" spans="1:11" x14ac:dyDescent="0.45">
      <c r="A59" s="4" t="s">
        <v>45</v>
      </c>
      <c r="B59" s="11">
        <v>11541</v>
      </c>
      <c r="C59" s="3" t="s">
        <v>87</v>
      </c>
      <c r="D59" s="41">
        <v>1016160</v>
      </c>
      <c r="E59" s="44"/>
      <c r="F59" s="44"/>
      <c r="G59" s="42">
        <f t="shared" si="23"/>
        <v>88.047829477514952</v>
      </c>
      <c r="H59" s="44">
        <v>52863</v>
      </c>
      <c r="I59" s="44"/>
      <c r="J59" s="42">
        <f t="shared" si="21"/>
        <v>1069023</v>
      </c>
      <c r="K59" s="42">
        <f t="shared" si="22"/>
        <v>92.628281778008841</v>
      </c>
    </row>
    <row r="60" spans="1:11" x14ac:dyDescent="0.45">
      <c r="A60" s="4" t="s">
        <v>46</v>
      </c>
      <c r="B60" s="11">
        <v>11762</v>
      </c>
      <c r="C60" s="3" t="s">
        <v>87</v>
      </c>
      <c r="D60" s="27"/>
      <c r="E60" s="11"/>
      <c r="F60" s="11">
        <v>460000</v>
      </c>
      <c r="G60" s="10">
        <f t="shared" si="23"/>
        <v>39.108995068865838</v>
      </c>
      <c r="H60" s="11"/>
      <c r="I60" s="11"/>
      <c r="J60" s="10">
        <f t="shared" si="21"/>
        <v>460000</v>
      </c>
      <c r="K60" s="10">
        <f t="shared" si="22"/>
        <v>39.108995068865838</v>
      </c>
    </row>
    <row r="61" spans="1:11" x14ac:dyDescent="0.45">
      <c r="A61" s="5" t="s">
        <v>72</v>
      </c>
      <c r="B61" s="14">
        <f>SUM(B53:B60)</f>
        <v>98873</v>
      </c>
      <c r="C61" s="15" t="s">
        <v>89</v>
      </c>
      <c r="D61" s="33">
        <f>SUM(D53:D60)</f>
        <v>2351326</v>
      </c>
      <c r="E61" s="14">
        <f t="shared" ref="E61:K61" si="24">SUM(E53:E60)</f>
        <v>0</v>
      </c>
      <c r="F61" s="14">
        <f t="shared" si="24"/>
        <v>3657383</v>
      </c>
      <c r="G61" s="14">
        <f t="shared" si="24"/>
        <v>485.39946359532536</v>
      </c>
      <c r="H61" s="14">
        <f t="shared" si="24"/>
        <v>398298</v>
      </c>
      <c r="I61" s="14">
        <f t="shared" si="24"/>
        <v>1351</v>
      </c>
      <c r="J61" s="14">
        <f t="shared" si="24"/>
        <v>6408358</v>
      </c>
      <c r="K61" s="14">
        <f t="shared" si="24"/>
        <v>523.14810864245214</v>
      </c>
    </row>
    <row r="62" spans="1:11" x14ac:dyDescent="0.45">
      <c r="D62" s="23" t="s">
        <v>84</v>
      </c>
      <c r="E62" s="24"/>
      <c r="F62" s="24"/>
      <c r="G62" s="25"/>
      <c r="H62" s="23" t="s">
        <v>85</v>
      </c>
      <c r="I62" s="25"/>
      <c r="J62" s="23" t="s">
        <v>86</v>
      </c>
      <c r="K62" s="25"/>
    </row>
    <row r="63" spans="1:11" ht="44.25" customHeight="1" x14ac:dyDescent="0.45">
      <c r="A63" s="2" t="s">
        <v>66</v>
      </c>
      <c r="B63" s="21" t="s">
        <v>74</v>
      </c>
      <c r="C63" s="21" t="s">
        <v>75</v>
      </c>
      <c r="D63" s="55" t="s">
        <v>76</v>
      </c>
      <c r="E63" s="56" t="s">
        <v>77</v>
      </c>
      <c r="F63" s="56" t="s">
        <v>78</v>
      </c>
      <c r="G63" s="56" t="s">
        <v>79</v>
      </c>
      <c r="H63" s="56" t="s">
        <v>80</v>
      </c>
      <c r="I63" s="28" t="s">
        <v>81</v>
      </c>
      <c r="J63" s="28" t="s">
        <v>82</v>
      </c>
      <c r="K63" s="28" t="s">
        <v>83</v>
      </c>
    </row>
    <row r="64" spans="1:11" x14ac:dyDescent="0.45">
      <c r="A64" s="4" t="s">
        <v>47</v>
      </c>
      <c r="B64" s="11">
        <v>9548</v>
      </c>
      <c r="C64" s="3" t="s">
        <v>88</v>
      </c>
      <c r="D64" s="57">
        <v>425305</v>
      </c>
      <c r="E64" s="58"/>
      <c r="F64" s="58">
        <v>8000</v>
      </c>
      <c r="G64" s="59">
        <f t="shared" ref="G64:G80" si="25">SUM(D64:F64)/B64</f>
        <v>45.381755341432758</v>
      </c>
      <c r="H64" s="58"/>
      <c r="I64" s="58"/>
      <c r="J64" s="59">
        <f t="shared" ref="J64:J80" si="26">SUM(D64+E64+F64+H64+I64)</f>
        <v>433305</v>
      </c>
      <c r="K64" s="59">
        <f t="shared" ref="K64:K80" si="27">SUM(J64/B64)</f>
        <v>45.381755341432758</v>
      </c>
    </row>
    <row r="65" spans="1:11" x14ac:dyDescent="0.45">
      <c r="A65" s="4" t="s">
        <v>71</v>
      </c>
      <c r="B65" s="11">
        <v>12920</v>
      </c>
      <c r="C65" s="3" t="s">
        <v>88</v>
      </c>
      <c r="D65" s="57"/>
      <c r="E65" s="58"/>
      <c r="F65" s="58">
        <v>1072015</v>
      </c>
      <c r="G65" s="59">
        <f t="shared" si="25"/>
        <v>82.973297213622288</v>
      </c>
      <c r="H65" s="58"/>
      <c r="I65" s="58"/>
      <c r="J65" s="59">
        <f t="shared" si="26"/>
        <v>1072015</v>
      </c>
      <c r="K65" s="59">
        <f t="shared" si="27"/>
        <v>82.973297213622288</v>
      </c>
    </row>
    <row r="66" spans="1:11" x14ac:dyDescent="0.45">
      <c r="A66" s="4" t="s">
        <v>48</v>
      </c>
      <c r="B66" s="11">
        <v>2981</v>
      </c>
      <c r="C66" s="3" t="s">
        <v>88</v>
      </c>
      <c r="D66" s="57">
        <v>246180</v>
      </c>
      <c r="E66" s="58"/>
      <c r="F66" s="58">
        <v>4000</v>
      </c>
      <c r="G66" s="59">
        <f>SUM(D66:F66)/B66</f>
        <v>83.924857430392493</v>
      </c>
      <c r="H66" s="58"/>
      <c r="I66" s="58"/>
      <c r="J66" s="59">
        <f t="shared" si="26"/>
        <v>250180</v>
      </c>
      <c r="K66" s="59">
        <f t="shared" si="27"/>
        <v>83.924857430392493</v>
      </c>
    </row>
    <row r="67" spans="1:11" x14ac:dyDescent="0.45">
      <c r="A67" s="4" t="s">
        <v>49</v>
      </c>
      <c r="B67" s="11">
        <v>24069</v>
      </c>
      <c r="C67" s="3" t="s">
        <v>88</v>
      </c>
      <c r="D67" s="32">
        <v>1168716</v>
      </c>
      <c r="E67" s="58"/>
      <c r="F67" s="58">
        <v>23000</v>
      </c>
      <c r="G67" s="59">
        <f t="shared" si="25"/>
        <v>49.512484939133323</v>
      </c>
      <c r="H67" s="58"/>
      <c r="I67" s="58"/>
      <c r="J67" s="59">
        <f t="shared" si="26"/>
        <v>1191716</v>
      </c>
      <c r="K67" s="59">
        <f t="shared" si="27"/>
        <v>49.512484939133323</v>
      </c>
    </row>
    <row r="68" spans="1:11" x14ac:dyDescent="0.45">
      <c r="A68" s="4" t="s">
        <v>50</v>
      </c>
      <c r="B68" s="11">
        <v>13256</v>
      </c>
      <c r="C68" s="3" t="s">
        <v>88</v>
      </c>
      <c r="D68" s="57"/>
      <c r="E68" s="58"/>
      <c r="F68" s="58">
        <v>1033345</v>
      </c>
      <c r="G68" s="59">
        <f t="shared" si="25"/>
        <v>77.953002414001205</v>
      </c>
      <c r="H68" s="58"/>
      <c r="I68" s="58"/>
      <c r="J68" s="59">
        <f t="shared" si="26"/>
        <v>1033345</v>
      </c>
      <c r="K68" s="59">
        <f t="shared" si="27"/>
        <v>77.953002414001205</v>
      </c>
    </row>
    <row r="69" spans="1:11" x14ac:dyDescent="0.45">
      <c r="A69" s="4" t="s">
        <v>51</v>
      </c>
      <c r="B69" s="11">
        <v>1650</v>
      </c>
      <c r="C69" s="3" t="s">
        <v>87</v>
      </c>
      <c r="D69" s="26">
        <v>189200</v>
      </c>
      <c r="E69" s="58"/>
      <c r="F69" s="58"/>
      <c r="G69" s="59">
        <f t="shared" si="25"/>
        <v>114.66666666666667</v>
      </c>
      <c r="H69" s="58"/>
      <c r="I69" s="58"/>
      <c r="J69" s="59">
        <f t="shared" si="26"/>
        <v>189200</v>
      </c>
      <c r="K69" s="59">
        <f t="shared" si="27"/>
        <v>114.66666666666667</v>
      </c>
    </row>
    <row r="70" spans="1:11" x14ac:dyDescent="0.45">
      <c r="A70" s="4" t="s">
        <v>52</v>
      </c>
      <c r="B70" s="11">
        <v>14407</v>
      </c>
      <c r="C70" s="3" t="s">
        <v>87</v>
      </c>
      <c r="D70" s="26">
        <v>721000</v>
      </c>
      <c r="E70" s="58"/>
      <c r="F70" s="58"/>
      <c r="G70" s="59">
        <f t="shared" si="25"/>
        <v>50.045116957034772</v>
      </c>
      <c r="H70" s="58"/>
      <c r="I70" s="58"/>
      <c r="J70" s="59">
        <f t="shared" si="26"/>
        <v>721000</v>
      </c>
      <c r="K70" s="59">
        <f t="shared" si="27"/>
        <v>50.045116957034772</v>
      </c>
    </row>
    <row r="71" spans="1:11" x14ac:dyDescent="0.45">
      <c r="A71" s="4" t="s">
        <v>53</v>
      </c>
      <c r="B71" s="11">
        <v>4226</v>
      </c>
      <c r="C71" s="3" t="s">
        <v>87</v>
      </c>
      <c r="D71" s="57">
        <v>168286</v>
      </c>
      <c r="E71" s="58"/>
      <c r="F71" s="58"/>
      <c r="G71" s="59">
        <f t="shared" si="25"/>
        <v>39.821580690960722</v>
      </c>
      <c r="H71" s="58"/>
      <c r="I71" s="58"/>
      <c r="J71" s="59">
        <f t="shared" si="26"/>
        <v>168286</v>
      </c>
      <c r="K71" s="59">
        <f t="shared" si="27"/>
        <v>39.821580690960722</v>
      </c>
    </row>
    <row r="72" spans="1:11" x14ac:dyDescent="0.45">
      <c r="A72" s="4" t="s">
        <v>54</v>
      </c>
      <c r="B72" s="11">
        <v>2866</v>
      </c>
      <c r="C72" s="3" t="s">
        <v>87</v>
      </c>
      <c r="D72" s="57">
        <v>199750</v>
      </c>
      <c r="E72" s="58"/>
      <c r="F72" s="58">
        <v>3500</v>
      </c>
      <c r="G72" s="59">
        <f t="shared" si="25"/>
        <v>70.917655268667133</v>
      </c>
      <c r="H72" s="58"/>
      <c r="I72" s="58"/>
      <c r="J72" s="59">
        <f t="shared" si="26"/>
        <v>203250</v>
      </c>
      <c r="K72" s="59">
        <f t="shared" si="27"/>
        <v>70.917655268667133</v>
      </c>
    </row>
    <row r="73" spans="1:11" x14ac:dyDescent="0.45">
      <c r="A73" s="4" t="s">
        <v>55</v>
      </c>
      <c r="B73" s="11">
        <v>275</v>
      </c>
      <c r="C73" s="3" t="s">
        <v>87</v>
      </c>
      <c r="D73" s="57">
        <v>60225</v>
      </c>
      <c r="E73" s="58"/>
      <c r="F73" s="58">
        <v>700</v>
      </c>
      <c r="G73" s="59">
        <f t="shared" si="25"/>
        <v>221.54545454545453</v>
      </c>
      <c r="H73" s="58"/>
      <c r="I73" s="58"/>
      <c r="J73" s="59">
        <f t="shared" si="26"/>
        <v>60925</v>
      </c>
      <c r="K73" s="59">
        <f t="shared" si="27"/>
        <v>221.54545454545453</v>
      </c>
    </row>
    <row r="74" spans="1:11" x14ac:dyDescent="0.45">
      <c r="A74" s="4" t="s">
        <v>56</v>
      </c>
      <c r="B74" s="11">
        <v>8222</v>
      </c>
      <c r="C74" s="3" t="s">
        <v>88</v>
      </c>
      <c r="D74" s="57">
        <v>49067</v>
      </c>
      <c r="E74" s="58"/>
      <c r="F74" s="58"/>
      <c r="G74" s="59">
        <f t="shared" si="25"/>
        <v>5.9677693991729504</v>
      </c>
      <c r="H74" s="58"/>
      <c r="I74" s="58"/>
      <c r="J74" s="59">
        <f t="shared" si="26"/>
        <v>49067</v>
      </c>
      <c r="K74" s="59">
        <f t="shared" si="27"/>
        <v>5.9677693991729504</v>
      </c>
    </row>
    <row r="75" spans="1:11" x14ac:dyDescent="0.45">
      <c r="A75" s="4" t="s">
        <v>57</v>
      </c>
      <c r="B75" s="11">
        <v>5782</v>
      </c>
      <c r="C75" s="3" t="s">
        <v>88</v>
      </c>
      <c r="D75" s="57">
        <v>352300</v>
      </c>
      <c r="E75" s="58"/>
      <c r="F75" s="58"/>
      <c r="G75" s="59">
        <f t="shared" si="25"/>
        <v>60.930473884469045</v>
      </c>
      <c r="H75" s="58"/>
      <c r="I75" s="58"/>
      <c r="J75" s="59">
        <f t="shared" si="26"/>
        <v>352300</v>
      </c>
      <c r="K75" s="59">
        <f t="shared" si="27"/>
        <v>60.930473884469045</v>
      </c>
    </row>
    <row r="76" spans="1:11" x14ac:dyDescent="0.45">
      <c r="A76" s="4" t="s">
        <v>58</v>
      </c>
      <c r="B76" s="11">
        <v>19038</v>
      </c>
      <c r="C76" s="3" t="s">
        <v>88</v>
      </c>
      <c r="D76" s="57">
        <v>661600</v>
      </c>
      <c r="E76" s="58"/>
      <c r="F76" s="58"/>
      <c r="G76" s="59">
        <f t="shared" si="25"/>
        <v>34.75154953251392</v>
      </c>
      <c r="H76" s="58"/>
      <c r="I76" s="58"/>
      <c r="J76" s="59">
        <f t="shared" si="26"/>
        <v>661600</v>
      </c>
      <c r="K76" s="59">
        <f t="shared" si="27"/>
        <v>34.75154953251392</v>
      </c>
    </row>
    <row r="77" spans="1:11" x14ac:dyDescent="0.45">
      <c r="A77" s="4" t="s">
        <v>59</v>
      </c>
      <c r="B77" s="11">
        <v>5658</v>
      </c>
      <c r="C77" s="3" t="s">
        <v>88</v>
      </c>
      <c r="D77" s="57">
        <v>323948</v>
      </c>
      <c r="E77" s="58"/>
      <c r="F77" s="58"/>
      <c r="G77" s="59">
        <f t="shared" si="25"/>
        <v>57.254860374690701</v>
      </c>
      <c r="H77" s="58"/>
      <c r="I77" s="58"/>
      <c r="J77" s="59">
        <f t="shared" si="26"/>
        <v>323948</v>
      </c>
      <c r="K77" s="59">
        <f t="shared" si="27"/>
        <v>57.254860374690701</v>
      </c>
    </row>
    <row r="78" spans="1:11" x14ac:dyDescent="0.45">
      <c r="A78" s="4" t="s">
        <v>60</v>
      </c>
      <c r="B78" s="11">
        <v>12660</v>
      </c>
      <c r="C78" s="3" t="s">
        <v>88</v>
      </c>
      <c r="D78" s="57">
        <v>383021</v>
      </c>
      <c r="E78" s="58"/>
      <c r="F78" s="58">
        <v>13000</v>
      </c>
      <c r="G78" s="59">
        <f t="shared" si="25"/>
        <v>31.281279620853081</v>
      </c>
      <c r="H78" s="58"/>
      <c r="I78" s="58"/>
      <c r="J78" s="59">
        <f t="shared" si="26"/>
        <v>396021</v>
      </c>
      <c r="K78" s="59">
        <f t="shared" si="27"/>
        <v>31.281279620853081</v>
      </c>
    </row>
    <row r="79" spans="1:11" x14ac:dyDescent="0.45">
      <c r="A79" s="4" t="s">
        <v>61</v>
      </c>
      <c r="B79" s="11">
        <v>3197</v>
      </c>
      <c r="C79" s="3" t="s">
        <v>88</v>
      </c>
      <c r="D79" s="57">
        <v>243654</v>
      </c>
      <c r="E79" s="58"/>
      <c r="F79" s="58"/>
      <c r="G79" s="59">
        <f t="shared" si="25"/>
        <v>76.213324992180162</v>
      </c>
      <c r="H79" s="58"/>
      <c r="I79" s="58"/>
      <c r="J79" s="59">
        <f t="shared" si="26"/>
        <v>243654</v>
      </c>
      <c r="K79" s="59">
        <f t="shared" si="27"/>
        <v>76.213324992180162</v>
      </c>
    </row>
    <row r="80" spans="1:11" x14ac:dyDescent="0.45">
      <c r="A80" s="4" t="s">
        <v>62</v>
      </c>
      <c r="B80" s="11">
        <v>6287</v>
      </c>
      <c r="C80" s="3" t="s">
        <v>88</v>
      </c>
      <c r="D80" s="57">
        <v>632098</v>
      </c>
      <c r="E80" s="58"/>
      <c r="F80" s="58">
        <v>6900</v>
      </c>
      <c r="G80" s="59">
        <f t="shared" si="25"/>
        <v>101.63798313981231</v>
      </c>
      <c r="H80" s="58"/>
      <c r="I80" s="58"/>
      <c r="J80" s="59">
        <f t="shared" si="26"/>
        <v>638998</v>
      </c>
      <c r="K80" s="59">
        <f t="shared" si="27"/>
        <v>101.63798313981231</v>
      </c>
    </row>
    <row r="81" spans="1:11" x14ac:dyDescent="0.45">
      <c r="A81" s="5" t="s">
        <v>72</v>
      </c>
      <c r="B81" s="14">
        <f>SUM(B64:B80)</f>
        <v>147042</v>
      </c>
      <c r="C81" s="15" t="s">
        <v>89</v>
      </c>
      <c r="D81" s="60">
        <f>SUM(D64:D80)</f>
        <v>5824350</v>
      </c>
      <c r="E81" s="30">
        <f t="shared" ref="E81:K81" si="28">SUM(E64:E80)</f>
        <v>0</v>
      </c>
      <c r="F81" s="30">
        <f t="shared" si="28"/>
        <v>2164460</v>
      </c>
      <c r="G81" s="30">
        <f t="shared" si="28"/>
        <v>1204.7791124110581</v>
      </c>
      <c r="H81" s="30">
        <f t="shared" si="28"/>
        <v>0</v>
      </c>
      <c r="I81" s="30">
        <f t="shared" si="28"/>
        <v>0</v>
      </c>
      <c r="J81" s="30">
        <f t="shared" si="28"/>
        <v>7988810</v>
      </c>
      <c r="K81" s="30">
        <f t="shared" si="28"/>
        <v>1204.7791124110581</v>
      </c>
    </row>
    <row r="82" spans="1:11" x14ac:dyDescent="0.45">
      <c r="D82" s="61"/>
      <c r="E82" s="29"/>
      <c r="F82" s="29"/>
      <c r="G82" s="29"/>
      <c r="H82" s="29"/>
      <c r="I82" s="62"/>
      <c r="J82" s="62"/>
      <c r="K82" s="62"/>
    </row>
    <row r="83" spans="1:11" x14ac:dyDescent="0.45">
      <c r="A83" s="19" t="s">
        <v>73</v>
      </c>
      <c r="B83" s="20">
        <f t="shared" ref="B83:K83" si="29">SUM(B14,B41,B51,B61,B81)</f>
        <v>618956</v>
      </c>
      <c r="C83" s="22" t="s">
        <v>89</v>
      </c>
      <c r="D83" s="63">
        <f t="shared" si="29"/>
        <v>29299586</v>
      </c>
      <c r="E83" s="31">
        <f t="shared" si="29"/>
        <v>255522</v>
      </c>
      <c r="F83" s="31">
        <f t="shared" si="29"/>
        <v>9091592</v>
      </c>
      <c r="G83" s="31">
        <f t="shared" si="29"/>
        <v>4194.5712427558219</v>
      </c>
      <c r="H83" s="31">
        <f t="shared" si="29"/>
        <v>643763</v>
      </c>
      <c r="I83" s="31">
        <f t="shared" si="29"/>
        <v>1351</v>
      </c>
      <c r="J83" s="31">
        <f t="shared" si="29"/>
        <v>39291814</v>
      </c>
      <c r="K83" s="31">
        <f t="shared" si="29"/>
        <v>4285.9709525052394</v>
      </c>
    </row>
    <row r="84" spans="1:11" x14ac:dyDescent="0.45">
      <c r="A84" s="16"/>
      <c r="B84" s="17"/>
      <c r="C84" s="18"/>
      <c r="D84" s="34"/>
      <c r="E84" s="17"/>
      <c r="F84" s="17"/>
      <c r="G84" s="17"/>
      <c r="H84" s="17"/>
      <c r="I84" s="17"/>
      <c r="J84" s="17"/>
      <c r="K84" s="17"/>
    </row>
    <row r="85" spans="1:11" x14ac:dyDescent="0.45">
      <c r="A85" s="6"/>
    </row>
  </sheetData>
  <mergeCells count="9">
    <mergeCell ref="D62:G62"/>
    <mergeCell ref="H62:I62"/>
    <mergeCell ref="J62:K62"/>
    <mergeCell ref="D1:G1"/>
    <mergeCell ref="H1:I1"/>
    <mergeCell ref="J1:K1"/>
    <mergeCell ref="D32:G32"/>
    <mergeCell ref="H32:I32"/>
    <mergeCell ref="J32:K32"/>
  </mergeCells>
  <pageMargins left="0.25" right="0.25" top="0.75" bottom="0.75" header="0.3" footer="0.3"/>
  <pageSetup orientation="landscape" r:id="rId1"/>
  <headerFooter>
    <oddHeader>&amp;L&amp;18Member Library Receipts: Local Public Funds 2024</oddHead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7402B-1F44-4B7A-B625-CCCFB9DC83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64CADF-E1AA-43DF-9334-B0B605690A35}">
  <ds:schemaRefs>
    <ds:schemaRef ds:uri="http://schemas.microsoft.com/office/2006/metadata/properties"/>
    <ds:schemaRef ds:uri="http://www.w3.org/XML/1998/namespace"/>
    <ds:schemaRef ds:uri="http://purl.org/dc/terms/"/>
    <ds:schemaRef ds:uri="c02dc7c5-92d6-40e4-8076-de72fa6f9102"/>
    <ds:schemaRef ds:uri="http://purl.org/dc/elements/1.1/"/>
    <ds:schemaRef ds:uri="2f1d61cd-c050-4168-be77-bae7416d041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478329D-9C77-4B48-982A-5783368B7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2026-01-22T20:36:59Z</cp:lastPrinted>
  <dcterms:created xsi:type="dcterms:W3CDTF">2025-11-21T14:00:28Z</dcterms:created>
  <dcterms:modified xsi:type="dcterms:W3CDTF">2026-02-05T13:21:07Z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