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47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<sst xmlns="http://schemas.openxmlformats.org/spreadsheetml/2006/main" count="176" uniqueCount="123">
  <si>
    <t>Design population</t>
  </si>
  <si>
    <t>Projected resident population</t>
  </si>
  <si>
    <t>Nonresident service population</t>
  </si>
  <si>
    <t>Multi-purpose:</t>
  </si>
  <si>
    <t>Conference:</t>
  </si>
  <si>
    <t>Storytime:</t>
  </si>
  <si>
    <t>Computer training lab:</t>
  </si>
  <si>
    <t>10 volumes per sq.ft.</t>
  </si>
  <si>
    <t>13 volumes per sq.ft.</t>
  </si>
  <si>
    <t>15 volumes per sq.ft.</t>
  </si>
  <si>
    <t>35 sq.ft. per station</t>
  </si>
  <si>
    <t>45 sq.ft. per station</t>
  </si>
  <si>
    <t>50 sq.ft. per station</t>
  </si>
  <si>
    <t>DESIGN POPULATION</t>
  </si>
  <si>
    <t>COLLECTION SPACE</t>
  </si>
  <si>
    <t>READER SEATING SPACE</t>
  </si>
  <si>
    <t>STAFF WORK SPACE</t>
  </si>
  <si>
    <t>125 sq.ft. per station</t>
  </si>
  <si>
    <t>140 sq.ft. per station</t>
  </si>
  <si>
    <t>150 sq.ft. per station</t>
  </si>
  <si>
    <t>MEETING ROOM SPACE</t>
  </si>
  <si>
    <t>How many seats in a gallery?</t>
  </si>
  <si>
    <t>What is the maximum audience for a typical storytime?</t>
  </si>
  <si>
    <t>Yes</t>
  </si>
  <si>
    <t>No</t>
  </si>
  <si>
    <t>Do your storytimes include a craft of activity? (choose one)</t>
  </si>
  <si>
    <t>How many seats to accommodate in a multi-purpose room?</t>
  </si>
  <si>
    <t>How many seats to accommodate at a conference table?</t>
  </si>
  <si>
    <t>12% of gross area</t>
  </si>
  <si>
    <t>15% of gross area</t>
  </si>
  <si>
    <t>17% of gross area</t>
  </si>
  <si>
    <t>25% of gross area</t>
  </si>
  <si>
    <t>27% of gross area</t>
  </si>
  <si>
    <t>30% of gross area</t>
  </si>
  <si>
    <t>Allowance</t>
  </si>
  <si>
    <t>SPECIAL USE SPACE</t>
  </si>
  <si>
    <t>NONASSIGNABLE SPACE</t>
  </si>
  <si>
    <t>SPACE NEEDS WORKSHEET</t>
  </si>
  <si>
    <t>SPACE NEEDS SUMMARY</t>
  </si>
  <si>
    <t>magazine display at</t>
  </si>
  <si>
    <t>magazine backfile at</t>
  </si>
  <si>
    <t>volumes to house at</t>
  </si>
  <si>
    <t>nonprint items to house at</t>
  </si>
  <si>
    <t>public access computers at</t>
  </si>
  <si>
    <t>reader seats at</t>
  </si>
  <si>
    <t>vol/sq.ft.</t>
  </si>
  <si>
    <t>sq.ft./title</t>
  </si>
  <si>
    <t>sq.ft./title/yr held</t>
  </si>
  <si>
    <t>items/sq.ft.</t>
  </si>
  <si>
    <t>sq.ft. per station</t>
  </si>
  <si>
    <t>sq.ft. per seat</t>
  </si>
  <si>
    <t>sq.ft.</t>
  </si>
  <si>
    <t>multi-purpose seats</t>
  </si>
  <si>
    <t>conference room seats</t>
  </si>
  <si>
    <t>storytime seats</t>
  </si>
  <si>
    <t>computer training lab seats</t>
  </si>
  <si>
    <t>calculated at</t>
  </si>
  <si>
    <t>of gross building area</t>
  </si>
  <si>
    <t>SPECIAL ALLOWANCES</t>
  </si>
  <si>
    <t>How many trainees should be accommodated?</t>
  </si>
  <si>
    <t xml:space="preserve">. . . . . . . . . . . . . . . . . . . . . . . . . . . . . . . . . . . . . </t>
  </si>
  <si>
    <t>parameters of the shelving environment.  Depending on factors such as the width of the aisles and the</t>
  </si>
  <si>
    <t>height of the shelving, book collections can be housed at 10, 13 or 15 volumes per square foot.  As the</t>
  </si>
  <si>
    <t xml:space="preserve">volumes housed per square foot increases, the average aisle width will decrease, the height of the </t>
  </si>
  <si>
    <t>shelving will grow, and there will be fewer opportunities for marketing display.</t>
  </si>
  <si>
    <t>* What is the library's preferred collection density? (choose one)</t>
  </si>
  <si>
    <t>* How many titles will the library receive?</t>
  </si>
  <si>
    <t>but many libraries choose to treat these holdings in the same manner.</t>
  </si>
  <si>
    <t>* How many of those titles will the library retain in backfiles?</t>
  </si>
  <si>
    <t>* How many nonnprint items will the library house?</t>
  </si>
  <si>
    <t>* What is the preferred space allocation for each? (choose one)</t>
  </si>
  <si>
    <t>* How many public access computers to provide?</t>
  </si>
  <si>
    <t xml:space="preserve">. . . . . . . . . . . . . . . . . . . . . . . . . . . . . </t>
  </si>
  <si>
    <t>10 items per sq.ft.</t>
  </si>
  <si>
    <t>13 items per sq.ft.</t>
  </si>
  <si>
    <t>15 items per sq.ft.</t>
  </si>
  <si>
    <t xml:space="preserve">. . . . . . . . . . . . . . . . . . . . . </t>
  </si>
  <si>
    <t>these items are typically smaller than books, the collection density corresponds to that for books.</t>
  </si>
  <si>
    <t>The space need varies depending on aisle widths, marketing display, and so on.</t>
  </si>
  <si>
    <t>* How many reader seats should the library provide?</t>
  </si>
  <si>
    <t>The number of reader seats a library needs is determined in large measure by the number of people the</t>
  </si>
  <si>
    <t>library serves, although other factors may also affect this inventory.  Typically allow 30 square feet per seat.</t>
  </si>
  <si>
    <t>* How many staff work stations are needed?</t>
  </si>
  <si>
    <t>The inventory of staff work stations is based on the specific operations and work routines of the library,</t>
  </si>
  <si>
    <t>the number of public service desks, and so on.  The space needed for each station, on average, will be</t>
  </si>
  <si>
    <t>information resources, which affects the number of stations needed for the public.  Wireless access</t>
  </si>
  <si>
    <t>can also affect the inventory needed.  The space need per station will be affected by the number of</t>
  </si>
  <si>
    <t>stations provided:  a small inventory will usually require more space per station while a larger</t>
  </si>
  <si>
    <t>inventory will benefit from economies of scale and less space per station.</t>
  </si>
  <si>
    <t>affected by the number of work stations a library needs:  a small inventory will require more space per</t>
  </si>
  <si>
    <t>station while a larger inventory will need less space per station.</t>
  </si>
  <si>
    <t>* Choose the library's preferred allocation for special use space</t>
  </si>
  <si>
    <t>* Choose the library's preferred allocation for nonassignable</t>
  </si>
  <si>
    <t>Special use space reserves space for features such as small group study rooms, a copy center, a public</t>
  </si>
  <si>
    <t>Nonassignable space reserves space for such necessary features as mechanical rooms, restrooms,</t>
  </si>
  <si>
    <t>As an option, this worksheet can accommodate additional special allowances for features that may or may</t>
  </si>
  <si>
    <t>now be adequately accommodated in the preceding calculations.  These may include space for an automated</t>
  </si>
  <si>
    <t>features here, along with a suitable square foot allowance</t>
  </si>
  <si>
    <t>café or refreshment area, a used book sale area, a staff break room, and so on.  A larger proportionate</t>
  </si>
  <si>
    <t>stairwells and elevators.  Typically a smaller building will need to reserve a larger share of its gross area</t>
  </si>
  <si>
    <t>for nonassignable purposes, while a larger building will require a smaller proportion for nonassignable.</t>
  </si>
  <si>
    <t>New construction will likely need a smaller proportion than an addition or renovation.</t>
  </si>
  <si>
    <t>ADDITIONAL ALLOWANCES</t>
  </si>
  <si>
    <t xml:space="preserve">allocation here reserves the option to incorporate a wider array of special use functions as a specific </t>
  </si>
  <si>
    <t>architectural plan is developed.</t>
  </si>
  <si>
    <r>
      <rPr>
        <b/>
        <sz val="11"/>
        <color indexed="8"/>
        <rFont val="Calibri"/>
        <family val="2"/>
      </rPr>
      <t>Books:</t>
    </r>
    <r>
      <rPr>
        <sz val="11"/>
        <color theme="1"/>
        <rFont val="Calibri"/>
        <family val="2"/>
      </rPr>
      <t xml:space="preserve">  The space needed for the library's book collection is determined by the size of the collection and the</t>
    </r>
  </si>
  <si>
    <t xml:space="preserve">. . . . . . . . . </t>
  </si>
  <si>
    <r>
      <rPr>
        <b/>
        <sz val="11"/>
        <color indexed="8"/>
        <rFont val="Calibri"/>
        <family val="2"/>
      </rPr>
      <t>Magazine / newspapers:</t>
    </r>
    <r>
      <rPr>
        <sz val="11"/>
        <color theme="1"/>
        <rFont val="Calibri"/>
        <family val="2"/>
      </rPr>
      <t xml:space="preserve">  The Americans with Disabilities Act specifies that current issue display shelving for</t>
    </r>
  </si>
  <si>
    <t xml:space="preserve">. . . . . . . . . . . . . . . . . . . . . . . . . . . </t>
  </si>
  <si>
    <r>
      <rPr>
        <b/>
        <sz val="11"/>
        <color indexed="8"/>
        <rFont val="Calibri"/>
        <family val="2"/>
      </rPr>
      <t>Magazine backfile:</t>
    </r>
    <r>
      <rPr>
        <sz val="11"/>
        <color theme="1"/>
        <rFont val="Calibri"/>
        <family val="2"/>
      </rPr>
      <t xml:space="preserve">  Shelving for any back issues retained by the library is NOT subject to reach limitations</t>
    </r>
  </si>
  <si>
    <r>
      <rPr>
        <b/>
        <sz val="11"/>
        <color indexed="8"/>
        <rFont val="Calibri"/>
        <family val="2"/>
      </rPr>
      <t xml:space="preserve">Nonprint: </t>
    </r>
    <r>
      <rPr>
        <sz val="11"/>
        <color theme="1"/>
        <rFont val="Calibri"/>
        <family val="2"/>
      </rPr>
      <t xml:space="preserve"> This collection will often be housed on lower shelving with more marketing display, but because</t>
    </r>
  </si>
  <si>
    <r>
      <rPr>
        <b/>
        <sz val="11"/>
        <color indexed="8"/>
        <rFont val="Calibri"/>
        <family val="2"/>
      </rPr>
      <t xml:space="preserve">Public access computers: </t>
    </r>
    <r>
      <rPr>
        <sz val="11"/>
        <color theme="1"/>
        <rFont val="Calibri"/>
        <family val="2"/>
      </rPr>
      <t xml:space="preserve"> Many libraries today experience increasing demands for access to digital</t>
    </r>
  </si>
  <si>
    <t>. . . . . . . . . . . . . .</t>
  </si>
  <si>
    <t>* What will be the average backrun for a typical title (in years)?</t>
  </si>
  <si>
    <t>materials handling system, or a garage (if the library owns and operates vehicles).  List any such special</t>
  </si>
  <si>
    <t>staff work stations at</t>
  </si>
  <si>
    <t>NOTES</t>
  </si>
  <si>
    <t>1. For collections of more than 100,000 volumes, 10% is assumed in circulation at any given time.
2. Multi-purpose room area includes a modest allocation for a speaker's podium.
3. Conference room area includes allocation for gallery / audience seating, if so designated.
4. Storytime area includes a modest allocation for storytime presenter.
5. Computer training lab area includes a modest allocation for trainer's station.</t>
  </si>
  <si>
    <t>1. Multi-purpose room area includes a modest allocation for a speaker's podium.
2. Conference room area includes allocation for gallery / audience seating, if so designated.
3. Storytime area includes a modest allocation for storytime presenter.
4. Computer training lab area includes a modest allocation for trainer's station.</t>
  </si>
  <si>
    <t>INSTRUCTIONS:  Fill in or check off all shaded worksheet cells.</t>
  </si>
  <si>
    <t>* How many volumes will be in the library’s print collection?</t>
  </si>
  <si>
    <r>
      <rPr>
        <b/>
        <sz val="11"/>
        <color indexed="8"/>
        <rFont val="Calibri"/>
        <family val="2"/>
      </rPr>
      <t>GROSS AREA NEEDED</t>
    </r>
    <r>
      <rPr>
        <sz val="11"/>
        <color theme="1"/>
        <rFont val="Calibri"/>
        <family val="2"/>
      </rPr>
      <t xml:space="preserve"> . . . . . . . . . . . . . . . . . . . . . . . . . . . . . . . . . . . . . . . . . . . . . . . . . . . . . . . . . .</t>
    </r>
  </si>
  <si>
    <t>magazines is subject to height limitations, which conditions how much space magazines will need.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</si>
</sst>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4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4" fillId="0" borderId="0" xfId="0" applyFont="1" applyFill="1" applyAlignment="1">
      <alignment vertical="top" wrapText="1"/>
    </xf>
    <xf numFmtId="0" fontId="40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3" fontId="0" fillId="33" borderId="13" xfId="0" applyNumberFormat="1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9" applyFont="1" applyBorder="1" applyAlignment="1">
      <alignment horizontal="center"/>
    </xf>
    <xf numFmtId="0" fontId="40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7" fontId="0" fillId="33" borderId="13" xfId="42" applyNumberFormat="1" applyFont="1" applyFill="1" applyBorder="1" applyAlignment="1" applyProtection="1">
      <alignment horizontal="right"/>
      <protection locked="0"/>
    </xf>
    <xf numFmtId="3" fontId="0" fillId="0" borderId="13" xfId="42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164" fontId="0" fillId="0" borderId="14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4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85"/>
  <sheetViews>
    <sheetView showGridLines="0" tabSelected="1" zoomScale="130" zoomScaleNormal="130" workbookViewId="0" topLeftCell="A1">
      <selection activeCell="U8" sqref="U8:Y8"/>
    </sheetView>
  </sheetViews>
  <sheetFormatPr defaultColWidth="3.7109375" defaultRowHeight="13.5" customHeight="1"/>
  <cols>
    <col min="1" max="17" width="3.8515625" style="0" customWidth="1"/>
  </cols>
  <sheetData>
    <row r="2" spans="1:26" s="3" customFormat="1" ht="21.75" customHeight="1" thickBot="1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ht="13.5" customHeight="1" thickTop="1"/>
    <row r="4" spans="1:26" ht="13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6" spans="1:26" ht="13.5" customHeight="1">
      <c r="A6" s="29" t="s">
        <v>13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ht="3.75" customHeight="1"/>
    <row r="8" spans="3:25" ht="13.5" customHeight="1">
      <c r="C8" s="21" t="s">
        <v>1</v>
      </c>
      <c r="D8" s="21"/>
      <c r="E8" s="21"/>
      <c r="F8" s="21"/>
      <c r="G8" s="21"/>
      <c r="H8" s="21"/>
      <c r="I8" s="21"/>
      <c r="J8" s="21"/>
      <c r="K8" s="22" t="s">
        <v>60</v>
      </c>
      <c r="L8" s="22"/>
      <c r="M8" s="22"/>
      <c r="N8" s="22"/>
      <c r="O8" s="22"/>
      <c r="P8" s="22"/>
      <c r="Q8" s="22"/>
      <c r="R8" s="22"/>
      <c r="S8" s="22"/>
      <c r="T8" s="22"/>
      <c r="U8" s="32"/>
      <c r="V8" s="32"/>
      <c r="W8" s="32"/>
      <c r="X8" s="32"/>
      <c r="Y8" s="32"/>
    </row>
    <row r="9" ht="3.75" customHeight="1"/>
    <row r="10" spans="3:25" ht="13.5" customHeight="1">
      <c r="C10" s="21" t="s">
        <v>2</v>
      </c>
      <c r="D10" s="21"/>
      <c r="E10" s="21"/>
      <c r="F10" s="21"/>
      <c r="G10" s="21"/>
      <c r="H10" s="21"/>
      <c r="I10" s="21"/>
      <c r="J10" s="21"/>
      <c r="K10" s="22" t="s">
        <v>60</v>
      </c>
      <c r="L10" s="22"/>
      <c r="M10" s="22"/>
      <c r="N10" s="22"/>
      <c r="O10" s="22"/>
      <c r="P10" s="22"/>
      <c r="Q10" s="22"/>
      <c r="R10" s="22"/>
      <c r="S10" s="22"/>
      <c r="T10" s="22"/>
      <c r="U10" s="32"/>
      <c r="V10" s="32"/>
      <c r="W10" s="32"/>
      <c r="X10" s="32"/>
      <c r="Y10" s="32"/>
    </row>
    <row r="11" ht="3.75" customHeight="1"/>
    <row r="12" spans="3:25" ht="13.5" customHeight="1">
      <c r="C12" s="21" t="s">
        <v>0</v>
      </c>
      <c r="D12" s="21"/>
      <c r="E12" s="21"/>
      <c r="F12" s="21"/>
      <c r="G12" s="21"/>
      <c r="H12" s="21"/>
      <c r="I12" s="21"/>
      <c r="J12" s="21"/>
      <c r="K12" s="22" t="s">
        <v>60</v>
      </c>
      <c r="L12" s="22"/>
      <c r="M12" s="22"/>
      <c r="N12" s="22"/>
      <c r="O12" s="22"/>
      <c r="P12" s="22"/>
      <c r="Q12" s="22"/>
      <c r="R12" s="22"/>
      <c r="S12" s="22"/>
      <c r="T12" s="22"/>
      <c r="U12" s="33">
        <f>SUM(U8,U10)</f>
        <v>0</v>
      </c>
      <c r="V12" s="33"/>
      <c r="W12" s="33"/>
      <c r="X12" s="33"/>
      <c r="Y12" s="33"/>
    </row>
    <row r="15" spans="1:27" ht="13.5" customHeight="1">
      <c r="A15" s="29" t="s">
        <v>14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6"/>
    </row>
    <row r="16" ht="3.75" customHeight="1"/>
    <row r="17" spans="2:25" ht="13.5" customHeight="1">
      <c r="B17" s="21" t="s">
        <v>105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3:25" ht="13.5" customHeight="1">
      <c r="C18" s="21" t="s">
        <v>61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3:25" ht="13.5" customHeight="1">
      <c r="C19" s="21" t="s">
        <v>62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3:25" ht="13.5" customHeight="1">
      <c r="C20" s="21" t="s">
        <v>63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3:25" ht="13.5" customHeight="1">
      <c r="C21" s="21" t="s">
        <v>64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4:25" ht="13.5" customHeight="1">
      <c r="D22" s="21" t="s">
        <v>120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 t="s">
        <v>72</v>
      </c>
      <c r="S22" s="21"/>
      <c r="T22" s="21"/>
      <c r="U22" s="24"/>
      <c r="V22" s="24"/>
      <c r="W22" s="24"/>
      <c r="X22" s="24"/>
      <c r="Y22" s="24"/>
    </row>
    <row r="23" ht="3.75" customHeight="1"/>
    <row r="24" spans="4:22" ht="13.5" customHeight="1">
      <c r="D24" s="21" t="s">
        <v>65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 t="s">
        <v>106</v>
      </c>
      <c r="T24" s="22"/>
      <c r="U24" s="12"/>
      <c r="V24" s="1" t="s">
        <v>7</v>
      </c>
    </row>
    <row r="25" spans="21:22" ht="3.75" customHeight="1">
      <c r="U25" s="10"/>
      <c r="V25" s="1"/>
    </row>
    <row r="26" spans="4:22" ht="13.5" customHeight="1">
      <c r="D26" s="1"/>
      <c r="E26" s="1"/>
      <c r="F26" s="30">
        <f>IF(COUNTBLANK(U24:U28)&lt;4,"Mark one collection density only!","")</f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1"/>
      <c r="T26" s="9"/>
      <c r="U26" s="12"/>
      <c r="V26" s="1" t="s">
        <v>8</v>
      </c>
    </row>
    <row r="27" spans="21:22" ht="3.75" customHeight="1">
      <c r="U27" s="10"/>
      <c r="V27" s="1"/>
    </row>
    <row r="28" spans="21:22" ht="13.5" customHeight="1">
      <c r="U28" s="12"/>
      <c r="V28" s="1" t="s">
        <v>9</v>
      </c>
    </row>
    <row r="29" ht="3.75" customHeight="1"/>
    <row r="30" spans="2:25" ht="13.5" customHeight="1">
      <c r="B30" s="21" t="s">
        <v>107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3:25" ht="13.5" customHeight="1">
      <c r="C31" s="21" t="s">
        <v>122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4:25" ht="13.5" customHeight="1">
      <c r="D32" s="21" t="s">
        <v>66</v>
      </c>
      <c r="E32" s="21"/>
      <c r="F32" s="21"/>
      <c r="G32" s="21"/>
      <c r="H32" s="21"/>
      <c r="I32" s="21"/>
      <c r="J32" s="21"/>
      <c r="K32" s="21"/>
      <c r="L32" s="21"/>
      <c r="M32" s="21"/>
      <c r="N32" s="22" t="s">
        <v>108</v>
      </c>
      <c r="O32" s="22"/>
      <c r="P32" s="22"/>
      <c r="Q32" s="22"/>
      <c r="R32" s="22"/>
      <c r="S32" s="22"/>
      <c r="T32" s="22"/>
      <c r="U32" s="24"/>
      <c r="V32" s="24"/>
      <c r="W32" s="24"/>
      <c r="X32" s="24"/>
      <c r="Y32" s="24"/>
    </row>
    <row r="33" ht="3.75" customHeight="1"/>
    <row r="34" spans="2:25" ht="13.5" customHeight="1">
      <c r="B34" s="21" t="s">
        <v>109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3:25" ht="13.5" customHeight="1">
      <c r="C35" s="21" t="s">
        <v>67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4:25" ht="13.5" customHeight="1">
      <c r="D36" s="21" t="s">
        <v>68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 t="s">
        <v>76</v>
      </c>
      <c r="S36" s="22"/>
      <c r="T36" s="22"/>
      <c r="U36" s="24"/>
      <c r="V36" s="24"/>
      <c r="W36" s="24"/>
      <c r="X36" s="24"/>
      <c r="Y36" s="24"/>
    </row>
    <row r="37" spans="4:25" ht="13.5" customHeight="1">
      <c r="D37" s="21" t="s">
        <v>113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2" t="s">
        <v>76</v>
      </c>
      <c r="S37" s="22"/>
      <c r="T37" s="22"/>
      <c r="U37" s="24"/>
      <c r="V37" s="24"/>
      <c r="W37" s="24"/>
      <c r="X37" s="24"/>
      <c r="Y37" s="24"/>
    </row>
    <row r="38" ht="3.75" customHeight="1"/>
    <row r="39" spans="2:25" ht="13.5" customHeight="1">
      <c r="B39" s="21" t="s">
        <v>110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3:25" ht="13.5" customHeight="1">
      <c r="C40" s="21" t="s">
        <v>77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3:25" ht="13.5" customHeight="1">
      <c r="C41" s="21" t="s">
        <v>78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4:25" ht="13.5" customHeight="1">
      <c r="D42" s="21" t="s">
        <v>69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 t="s">
        <v>72</v>
      </c>
      <c r="Q42" s="22"/>
      <c r="R42" s="22"/>
      <c r="S42" s="22"/>
      <c r="T42" s="22"/>
      <c r="U42" s="24"/>
      <c r="V42" s="24"/>
      <c r="W42" s="24"/>
      <c r="X42" s="24"/>
      <c r="Y42" s="24"/>
    </row>
    <row r="43" ht="3.75" customHeight="1"/>
    <row r="44" spans="4:22" ht="13.5" customHeight="1">
      <c r="D44" s="21" t="s">
        <v>65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 t="s">
        <v>76</v>
      </c>
      <c r="T44" s="22"/>
      <c r="U44" s="12"/>
      <c r="V44" s="1" t="s">
        <v>73</v>
      </c>
    </row>
    <row r="45" spans="21:22" ht="3.75" customHeight="1">
      <c r="U45" s="11"/>
      <c r="V45" s="1"/>
    </row>
    <row r="46" spans="6:22" ht="13.5" customHeight="1">
      <c r="F46" s="30">
        <f>IF(COUNTBLANK(U44:U48)&lt;4,"Mark one collection density only!","")</f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U46" s="12"/>
      <c r="V46" s="1" t="s">
        <v>74</v>
      </c>
    </row>
    <row r="47" spans="21:22" ht="3.75" customHeight="1">
      <c r="U47" s="10"/>
      <c r="V47" s="1"/>
    </row>
    <row r="48" spans="21:22" ht="13.5" customHeight="1">
      <c r="U48" s="12"/>
      <c r="V48" s="1" t="s">
        <v>75</v>
      </c>
    </row>
    <row r="49" ht="3.75" customHeight="1"/>
    <row r="50" spans="2:25" ht="13.5" customHeight="1">
      <c r="B50" s="21" t="s">
        <v>111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3:25" ht="13.5" customHeight="1">
      <c r="C51" s="21" t="s">
        <v>85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3:25" ht="13.5" customHeight="1">
      <c r="C52" s="21" t="s">
        <v>86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3:25" ht="13.5" customHeight="1">
      <c r="C53" s="21" t="s">
        <v>87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3:25" ht="13.5" customHeight="1">
      <c r="C54" s="21" t="s">
        <v>88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4:25" ht="13.5" customHeight="1">
      <c r="D55" s="21" t="s">
        <v>71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2" t="s">
        <v>72</v>
      </c>
      <c r="P55" s="22"/>
      <c r="Q55" s="22"/>
      <c r="R55" s="22"/>
      <c r="S55" s="22"/>
      <c r="T55" s="22"/>
      <c r="U55" s="24"/>
      <c r="V55" s="24"/>
      <c r="W55" s="24"/>
      <c r="X55" s="24"/>
      <c r="Y55" s="24"/>
    </row>
    <row r="56" ht="3.75" customHeight="1"/>
    <row r="57" spans="4:22" ht="13.5" customHeight="1">
      <c r="D57" s="21" t="s">
        <v>70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2" t="s">
        <v>76</v>
      </c>
      <c r="S57" s="22"/>
      <c r="T57" s="22"/>
      <c r="U57" s="12"/>
      <c r="V57" s="1" t="s">
        <v>10</v>
      </c>
    </row>
    <row r="58" spans="21:22" ht="3.75" customHeight="1">
      <c r="U58" s="10"/>
      <c r="V58" s="1"/>
    </row>
    <row r="59" spans="6:22" ht="13.5" customHeight="1">
      <c r="F59" s="30">
        <f>IF(COUNTBLANK(U57:U61)&lt;4,"Mark one space allocation only!","")</f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U59" s="12"/>
      <c r="V59" s="1" t="s">
        <v>11</v>
      </c>
    </row>
    <row r="60" spans="21:22" ht="3.75" customHeight="1">
      <c r="U60" s="10"/>
      <c r="V60" s="1"/>
    </row>
    <row r="61" spans="21:22" ht="13.5" customHeight="1">
      <c r="U61" s="12"/>
      <c r="V61" s="1" t="s">
        <v>12</v>
      </c>
    </row>
    <row r="63" spans="1:26" ht="13.5" customHeight="1">
      <c r="A63" s="29" t="s">
        <v>15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s="4" customFormat="1" ht="3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2:26" s="4" customFormat="1" ht="13.5" customHeight="1">
      <c r="B65" s="31" t="s">
        <v>80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2:26" ht="13.5" customHeight="1">
      <c r="B66" s="21" t="s">
        <v>81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4:25" ht="13.5" customHeight="1">
      <c r="D67" s="21" t="s">
        <v>79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 t="s">
        <v>76</v>
      </c>
      <c r="Q67" s="22"/>
      <c r="R67" s="22"/>
      <c r="S67" s="22"/>
      <c r="T67" s="22"/>
      <c r="U67" s="24"/>
      <c r="V67" s="24"/>
      <c r="W67" s="24"/>
      <c r="X67" s="24"/>
      <c r="Y67" s="24"/>
    </row>
    <row r="69" spans="1:26" ht="13.5" customHeight="1">
      <c r="A69" s="29" t="s">
        <v>16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3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2:26" ht="13.5" customHeight="1">
      <c r="B71" s="21" t="s">
        <v>83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2:26" ht="13.5" customHeight="1">
      <c r="B72" s="21" t="s">
        <v>84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2:26" ht="13.5" customHeight="1">
      <c r="B73" s="21" t="s">
        <v>89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2:26" ht="13.5" customHeight="1">
      <c r="B74" s="21" t="s">
        <v>90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4:25" ht="13.5" customHeight="1">
      <c r="D75" s="21" t="s">
        <v>82</v>
      </c>
      <c r="E75" s="21"/>
      <c r="F75" s="21"/>
      <c r="G75" s="21"/>
      <c r="H75" s="21"/>
      <c r="I75" s="21"/>
      <c r="J75" s="21"/>
      <c r="K75" s="21"/>
      <c r="L75" s="21"/>
      <c r="M75" s="21"/>
      <c r="N75" s="22" t="s">
        <v>72</v>
      </c>
      <c r="O75" s="22"/>
      <c r="P75" s="22"/>
      <c r="Q75" s="22"/>
      <c r="R75" s="22"/>
      <c r="S75" s="22"/>
      <c r="T75" s="22"/>
      <c r="U75" s="24"/>
      <c r="V75" s="24"/>
      <c r="W75" s="24"/>
      <c r="X75" s="24"/>
      <c r="Y75" s="24"/>
    </row>
    <row r="76" ht="3.75" customHeight="1"/>
    <row r="77" spans="4:23" ht="13.5" customHeight="1">
      <c r="D77" s="21" t="s">
        <v>70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2" t="s">
        <v>76</v>
      </c>
      <c r="S77" s="22"/>
      <c r="T77" s="22"/>
      <c r="U77" s="12"/>
      <c r="V77" s="1" t="s">
        <v>17</v>
      </c>
      <c r="W77" s="1"/>
    </row>
    <row r="78" spans="21:23" ht="3.75" customHeight="1">
      <c r="U78" s="10"/>
      <c r="V78" s="1"/>
      <c r="W78" s="1"/>
    </row>
    <row r="79" spans="6:23" ht="13.5" customHeight="1">
      <c r="F79" s="30">
        <f>IF(COUNTBLANK(U77:U81)&lt;4,"Mark one space allocation only!","")</f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U79" s="12"/>
      <c r="V79" s="1" t="s">
        <v>18</v>
      </c>
      <c r="W79" s="1"/>
    </row>
    <row r="80" spans="21:23" ht="3.75" customHeight="1">
      <c r="U80" s="10"/>
      <c r="V80" s="1"/>
      <c r="W80" s="1"/>
    </row>
    <row r="81" spans="21:23" ht="13.5" customHeight="1">
      <c r="U81" s="12"/>
      <c r="V81" s="1" t="s">
        <v>19</v>
      </c>
      <c r="W81" s="1"/>
    </row>
    <row r="83" spans="1:26" ht="13.5" customHeight="1">
      <c r="A83" s="29" t="s">
        <v>20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6" customHeight="1"/>
    <row r="85" spans="2:25" ht="13.5" customHeight="1">
      <c r="B85" s="37" t="s">
        <v>3</v>
      </c>
      <c r="C85" s="37"/>
      <c r="D85" s="37"/>
      <c r="E85" s="37"/>
      <c r="F85" s="21" t="s">
        <v>26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U85" s="24"/>
      <c r="V85" s="24"/>
      <c r="W85" s="24"/>
      <c r="X85" s="24"/>
      <c r="Y85" s="24"/>
    </row>
    <row r="86" ht="6" customHeight="1"/>
    <row r="87" spans="2:25" ht="13.5" customHeight="1">
      <c r="B87" s="37" t="s">
        <v>4</v>
      </c>
      <c r="C87" s="37"/>
      <c r="D87" s="37"/>
      <c r="E87" s="37"/>
      <c r="F87" s="21" t="s">
        <v>27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U87" s="24"/>
      <c r="V87" s="24"/>
      <c r="W87" s="24"/>
      <c r="X87" s="24"/>
      <c r="Y87" s="24"/>
    </row>
    <row r="88" ht="6" customHeight="1"/>
    <row r="89" spans="6:25" ht="13.5" customHeight="1">
      <c r="F89" s="21" t="s">
        <v>21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U89" s="24"/>
      <c r="V89" s="24"/>
      <c r="W89" s="24"/>
      <c r="X89" s="24"/>
      <c r="Y89" s="24"/>
    </row>
    <row r="90" ht="6" customHeight="1"/>
    <row r="91" spans="2:25" ht="13.5" customHeight="1">
      <c r="B91" s="37" t="s">
        <v>5</v>
      </c>
      <c r="C91" s="37"/>
      <c r="D91" s="37"/>
      <c r="E91" s="37"/>
      <c r="F91" s="21" t="s">
        <v>22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U91" s="24"/>
      <c r="V91" s="24"/>
      <c r="W91" s="24"/>
      <c r="X91" s="24"/>
      <c r="Y91" s="24"/>
    </row>
    <row r="92" ht="6" customHeight="1"/>
    <row r="93" spans="6:25" ht="13.5" customHeight="1">
      <c r="F93" s="21" t="s">
        <v>25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U93" s="12"/>
      <c r="V93" s="1" t="s">
        <v>23</v>
      </c>
      <c r="W93" s="7"/>
      <c r="X93" s="12"/>
      <c r="Y93" s="1" t="s">
        <v>24</v>
      </c>
    </row>
    <row r="94" spans="22:23" ht="6" customHeight="1">
      <c r="V94" s="1"/>
      <c r="W94" s="1"/>
    </row>
    <row r="95" spans="2:25" ht="13.5" customHeight="1">
      <c r="B95" s="37" t="s">
        <v>6</v>
      </c>
      <c r="C95" s="37"/>
      <c r="D95" s="37"/>
      <c r="E95" s="37"/>
      <c r="F95" s="37"/>
      <c r="G95" s="37"/>
      <c r="H95" s="21" t="s">
        <v>59</v>
      </c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U95" s="24"/>
      <c r="V95" s="24"/>
      <c r="W95" s="24"/>
      <c r="X95" s="24"/>
      <c r="Y95" s="24"/>
    </row>
    <row r="97" spans="1:26" ht="13.5" customHeight="1">
      <c r="A97" s="29" t="s">
        <v>35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6" customHeight="1"/>
    <row r="99" spans="2:26" ht="13.5" customHeight="1">
      <c r="B99" s="21" t="s">
        <v>93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2:26" ht="13.5" customHeight="1">
      <c r="B100" s="21" t="s">
        <v>98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2:26" ht="13.5" customHeight="1">
      <c r="B101" s="21" t="s">
        <v>103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2:26" ht="13.5" customHeight="1">
      <c r="B102" s="21" t="s">
        <v>104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4:22" ht="13.5" customHeight="1">
      <c r="D103" s="21" t="s">
        <v>91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2" t="s">
        <v>72</v>
      </c>
      <c r="S103" s="22"/>
      <c r="T103" s="22"/>
      <c r="U103" s="13"/>
      <c r="V103" s="1" t="s">
        <v>28</v>
      </c>
    </row>
    <row r="104" ht="3.75" customHeight="1">
      <c r="U104" s="8"/>
    </row>
    <row r="105" spans="6:22" ht="13.5" customHeight="1">
      <c r="F105" s="30">
        <f>IF(COUNTBLANK(U103:U107)&lt;4,"Mark one preferred allocation only!","")</f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U105" s="12"/>
      <c r="V105" s="1" t="s">
        <v>29</v>
      </c>
    </row>
    <row r="106" ht="3.75" customHeight="1">
      <c r="U106" s="8"/>
    </row>
    <row r="107" spans="21:22" ht="13.5" customHeight="1">
      <c r="U107" s="12"/>
      <c r="V107" s="1" t="s">
        <v>30</v>
      </c>
    </row>
    <row r="109" spans="1:26" ht="13.5" customHeight="1">
      <c r="A109" s="29" t="s">
        <v>36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2:26" ht="13.5" customHeight="1">
      <c r="B110" s="39" t="s">
        <v>94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2:26" ht="13.5" customHeight="1">
      <c r="B111" s="21" t="s">
        <v>99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2:26" ht="13.5" customHeight="1">
      <c r="B112" s="21" t="s">
        <v>100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2:26" ht="13.5" customHeight="1">
      <c r="B113" s="21" t="s">
        <v>101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4:22" ht="13.5" customHeight="1">
      <c r="D114" s="21" t="s">
        <v>92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 t="s">
        <v>72</v>
      </c>
      <c r="S114" s="22"/>
      <c r="T114" s="22"/>
      <c r="U114" s="12"/>
      <c r="V114" s="1" t="s">
        <v>31</v>
      </c>
    </row>
    <row r="115" ht="3.75" customHeight="1">
      <c r="U115" s="8"/>
    </row>
    <row r="116" spans="6:22" ht="13.5" customHeight="1">
      <c r="F116" s="30">
        <f>IF(COUNTBLANK(U114:U118)&lt;4,"Mark one preferred allocation only!","")</f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U116" s="12"/>
      <c r="V116" s="1" t="s">
        <v>32</v>
      </c>
    </row>
    <row r="117" ht="3.75" customHeight="1">
      <c r="U117" s="8"/>
    </row>
    <row r="118" spans="21:22" ht="13.5" customHeight="1">
      <c r="U118" s="12"/>
      <c r="V118" s="1" t="s">
        <v>33</v>
      </c>
    </row>
    <row r="120" spans="1:26" ht="13.5" customHeight="1">
      <c r="A120" s="29" t="s">
        <v>102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2:26" ht="13.5" customHeight="1">
      <c r="B121" s="39" t="s">
        <v>95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2:26" ht="13.5" customHeight="1">
      <c r="B122" s="21" t="s">
        <v>96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2:26" ht="13.5" customHeight="1">
      <c r="B123" s="21" t="s">
        <v>114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2:26" ht="13.5" customHeight="1">
      <c r="B124" s="21" t="s">
        <v>97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21:24" ht="13.5" customHeight="1">
      <c r="U125" s="38" t="s">
        <v>34</v>
      </c>
      <c r="V125" s="38"/>
      <c r="W125" s="38"/>
      <c r="X125" s="38"/>
    </row>
    <row r="126" spans="2:26" ht="13.5" customHeight="1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38" t="s">
        <v>112</v>
      </c>
      <c r="R126" s="38"/>
      <c r="S126" s="38"/>
      <c r="T126" s="38"/>
      <c r="U126" s="24"/>
      <c r="V126" s="24"/>
      <c r="W126" s="24"/>
      <c r="X126" s="24"/>
      <c r="Y126" s="21" t="s">
        <v>51</v>
      </c>
      <c r="Z126" s="21"/>
    </row>
    <row r="127" spans="17:20" ht="3.75" customHeight="1">
      <c r="Q127" s="5"/>
      <c r="R127" s="5"/>
      <c r="S127" s="5"/>
      <c r="T127" s="5" t="s">
        <v>72</v>
      </c>
    </row>
    <row r="128" spans="2:26" ht="13.5" customHeight="1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38" t="s">
        <v>112</v>
      </c>
      <c r="R128" s="38"/>
      <c r="S128" s="38"/>
      <c r="T128" s="38"/>
      <c r="U128" s="24"/>
      <c r="V128" s="24"/>
      <c r="W128" s="24"/>
      <c r="X128" s="24"/>
      <c r="Y128" s="21" t="s">
        <v>51</v>
      </c>
      <c r="Z128" s="21"/>
    </row>
    <row r="129" spans="17:20" ht="3.75" customHeight="1">
      <c r="Q129" s="5"/>
      <c r="R129" s="5"/>
      <c r="S129" s="5"/>
      <c r="T129" s="5" t="s">
        <v>72</v>
      </c>
    </row>
    <row r="130" spans="2:26" ht="13.5" customHeight="1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38" t="s">
        <v>112</v>
      </c>
      <c r="R130" s="38"/>
      <c r="S130" s="38"/>
      <c r="T130" s="38"/>
      <c r="U130" s="24"/>
      <c r="V130" s="24"/>
      <c r="W130" s="24"/>
      <c r="X130" s="24"/>
      <c r="Y130" s="21" t="s">
        <v>51</v>
      </c>
      <c r="Z130" s="21"/>
    </row>
    <row r="131" spans="17:20" ht="3.75" customHeight="1">
      <c r="Q131" s="5"/>
      <c r="R131" s="5"/>
      <c r="S131" s="5"/>
      <c r="T131" s="5"/>
    </row>
    <row r="132" spans="2:26" ht="13.5" customHeight="1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38" t="s">
        <v>112</v>
      </c>
      <c r="R132" s="38"/>
      <c r="S132" s="38"/>
      <c r="T132" s="38"/>
      <c r="U132" s="24"/>
      <c r="V132" s="24"/>
      <c r="W132" s="24"/>
      <c r="X132" s="24"/>
      <c r="Y132" s="21" t="s">
        <v>51</v>
      </c>
      <c r="Z132" s="21"/>
    </row>
    <row r="137" spans="1:26" ht="21.75" customHeight="1" thickBot="1">
      <c r="A137" s="34" t="s">
        <v>38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3.5" customHeight="1" thickTop="1"/>
    <row r="139" spans="1:26" ht="13.5" customHeight="1">
      <c r="A139" s="20" t="s">
        <v>14</v>
      </c>
      <c r="B139" s="15"/>
      <c r="C139" s="15"/>
      <c r="D139" s="15"/>
      <c r="E139" s="15"/>
      <c r="F139" s="15">
        <f>IF(U22&gt;100000,"(See note 1)","")</f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2:25" ht="13.5" customHeight="1">
      <c r="B140" s="26">
        <f>IF(U22&gt;100000,0.9*U22,U22)</f>
        <v>0</v>
      </c>
      <c r="C140" s="26"/>
      <c r="D140" s="26"/>
      <c r="E140" s="27"/>
      <c r="F140" t="s">
        <v>41</v>
      </c>
      <c r="M140" s="27">
        <f>IF(U28&lt;&gt;"",15,IF(U26&lt;&gt;"",13,IF(U24&lt;&gt;"",10,0)))</f>
        <v>0</v>
      </c>
      <c r="N140" s="27"/>
      <c r="O140" t="s">
        <v>45</v>
      </c>
      <c r="U140" s="27">
        <f>IF(B140&gt;0,B140/M140,0)</f>
        <v>0</v>
      </c>
      <c r="V140" s="27"/>
      <c r="W140" s="27"/>
      <c r="X140" s="27"/>
      <c r="Y140" t="s">
        <v>51</v>
      </c>
    </row>
    <row r="141" spans="2:25" ht="13.5" customHeight="1">
      <c r="B141" s="26">
        <f>U32</f>
        <v>0</v>
      </c>
      <c r="C141" s="26"/>
      <c r="D141" s="26"/>
      <c r="E141" s="27"/>
      <c r="F141" t="s">
        <v>39</v>
      </c>
      <c r="M141" s="27">
        <v>1</v>
      </c>
      <c r="N141" s="27"/>
      <c r="O141" t="s">
        <v>46</v>
      </c>
      <c r="U141" s="27">
        <f>B141/M141</f>
        <v>0</v>
      </c>
      <c r="V141" s="27"/>
      <c r="W141" s="27"/>
      <c r="X141" s="27"/>
      <c r="Y141" t="s">
        <v>51</v>
      </c>
    </row>
    <row r="142" spans="2:25" ht="13.5" customHeight="1">
      <c r="B142" s="26">
        <f>U36</f>
        <v>0</v>
      </c>
      <c r="C142" s="26"/>
      <c r="D142" s="26"/>
      <c r="E142" s="27"/>
      <c r="F142" t="s">
        <v>40</v>
      </c>
      <c r="M142" s="36">
        <v>0.5</v>
      </c>
      <c r="N142" s="36"/>
      <c r="O142" t="s">
        <v>47</v>
      </c>
      <c r="U142" s="27">
        <f>B142*U37*M142</f>
        <v>0</v>
      </c>
      <c r="V142" s="27"/>
      <c r="W142" s="27"/>
      <c r="X142" s="27"/>
      <c r="Y142" t="s">
        <v>51</v>
      </c>
    </row>
    <row r="143" spans="2:25" ht="13.5" customHeight="1">
      <c r="B143" s="26">
        <f>U42</f>
        <v>0</v>
      </c>
      <c r="C143" s="26"/>
      <c r="D143" s="26"/>
      <c r="E143" s="27"/>
      <c r="F143" t="s">
        <v>42</v>
      </c>
      <c r="M143" s="27">
        <f>IF(U48&lt;&gt;"",15,IF(U46&lt;&gt;"",13,IF(U44&lt;&gt;"",10,0)))</f>
        <v>0</v>
      </c>
      <c r="N143" s="27"/>
      <c r="O143" t="s">
        <v>48</v>
      </c>
      <c r="U143" s="27">
        <f>IF(B143&gt;0,B143/M143,0)</f>
        <v>0</v>
      </c>
      <c r="V143" s="27"/>
      <c r="W143" s="27"/>
      <c r="X143" s="27"/>
      <c r="Y143" t="s">
        <v>51</v>
      </c>
    </row>
    <row r="144" spans="2:25" ht="13.5" customHeight="1">
      <c r="B144" s="26">
        <f>U55</f>
        <v>0</v>
      </c>
      <c r="C144" s="26"/>
      <c r="D144" s="26"/>
      <c r="E144" s="27"/>
      <c r="F144" t="s">
        <v>43</v>
      </c>
      <c r="M144" s="27">
        <f>IF(U61&lt;&gt;"",50,IF(U59&lt;&gt;"",45,IF(U57&lt;&gt;"",35,0)))</f>
        <v>0</v>
      </c>
      <c r="N144" s="27"/>
      <c r="O144" t="s">
        <v>49</v>
      </c>
      <c r="U144" s="27">
        <f>B144*M144</f>
        <v>0</v>
      </c>
      <c r="V144" s="27"/>
      <c r="W144" s="27"/>
      <c r="X144" s="27"/>
      <c r="Y144" t="s">
        <v>51</v>
      </c>
    </row>
    <row r="146" spans="1:26" ht="13.5" customHeight="1">
      <c r="A146" s="29" t="s">
        <v>15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2:25" ht="13.5" customHeight="1">
      <c r="B147" s="26">
        <f>U67</f>
        <v>0</v>
      </c>
      <c r="C147" s="26"/>
      <c r="D147" s="26"/>
      <c r="E147" s="27"/>
      <c r="F147" t="s">
        <v>44</v>
      </c>
      <c r="M147" s="27">
        <v>30</v>
      </c>
      <c r="N147" s="27"/>
      <c r="O147" t="s">
        <v>50</v>
      </c>
      <c r="U147" s="27">
        <f>B147*M147</f>
        <v>0</v>
      </c>
      <c r="V147" s="27"/>
      <c r="W147" s="27"/>
      <c r="X147" s="27"/>
      <c r="Y147" t="s">
        <v>51</v>
      </c>
    </row>
    <row r="149" spans="1:26" ht="13.5" customHeight="1">
      <c r="A149" s="29" t="s">
        <v>16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2:25" ht="13.5" customHeight="1">
      <c r="B150" s="26">
        <f>U75</f>
        <v>0</v>
      </c>
      <c r="C150" s="26"/>
      <c r="D150" s="26"/>
      <c r="E150" s="27"/>
      <c r="F150" t="s">
        <v>115</v>
      </c>
      <c r="M150" s="27">
        <f>IF(U81&lt;&gt;"",150,IF(U79&lt;&gt;"",140,IF(U77&lt;&gt;"",125,0)))</f>
        <v>0</v>
      </c>
      <c r="N150" s="27"/>
      <c r="O150" t="s">
        <v>49</v>
      </c>
      <c r="U150" s="27">
        <f>B150*M150</f>
        <v>0</v>
      </c>
      <c r="V150" s="27"/>
      <c r="W150" s="27"/>
      <c r="X150" s="27"/>
      <c r="Y150" t="s">
        <v>51</v>
      </c>
    </row>
    <row r="152" spans="1:26" ht="13.5" customHeight="1">
      <c r="A152" s="20" t="s">
        <v>20</v>
      </c>
      <c r="B152" s="16"/>
      <c r="C152" s="16"/>
      <c r="D152" s="16"/>
      <c r="E152" s="16"/>
      <c r="F152" s="16"/>
      <c r="G152" s="16" t="str">
        <f>IF(U22&gt;100000,"(See notes 2 through 5)","(See notes 1 through 4)")</f>
        <v>(See notes 1 through 4)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2:25" ht="13.5" customHeight="1">
      <c r="B153" s="26">
        <f>U85</f>
        <v>0</v>
      </c>
      <c r="C153" s="26"/>
      <c r="D153" s="26"/>
      <c r="E153" s="27"/>
      <c r="F153" t="s">
        <v>52</v>
      </c>
      <c r="M153" s="27">
        <v>10</v>
      </c>
      <c r="N153" s="27"/>
      <c r="O153" t="s">
        <v>50</v>
      </c>
      <c r="U153" s="27">
        <f>IF(B153&gt;0,(B153*M153)+100,0)</f>
        <v>0</v>
      </c>
      <c r="V153" s="27"/>
      <c r="W153" s="27"/>
      <c r="X153" s="27"/>
      <c r="Y153" t="s">
        <v>51</v>
      </c>
    </row>
    <row r="154" spans="2:25" ht="13.5" customHeight="1">
      <c r="B154" s="26">
        <f>U87</f>
        <v>0</v>
      </c>
      <c r="C154" s="26"/>
      <c r="D154" s="26"/>
      <c r="E154" s="27"/>
      <c r="F154" t="s">
        <v>53</v>
      </c>
      <c r="M154" s="27">
        <v>30</v>
      </c>
      <c r="N154" s="27"/>
      <c r="O154" t="s">
        <v>50</v>
      </c>
      <c r="U154" s="27">
        <f>(B154*M154)+(U89*10)</f>
        <v>0</v>
      </c>
      <c r="V154" s="27"/>
      <c r="W154" s="27"/>
      <c r="X154" s="27"/>
      <c r="Y154" t="s">
        <v>51</v>
      </c>
    </row>
    <row r="155" spans="2:25" ht="13.5" customHeight="1">
      <c r="B155" s="26">
        <f>U91</f>
        <v>0</v>
      </c>
      <c r="C155" s="26"/>
      <c r="D155" s="26"/>
      <c r="E155" s="27"/>
      <c r="F155" t="s">
        <v>54</v>
      </c>
      <c r="M155" s="27">
        <f>IF(AND(U93&lt;&gt;"",X93&lt;&gt;""),0,IF(X93&lt;&gt;"",10,IF(U93&lt;&gt;"",15,0)))</f>
        <v>0</v>
      </c>
      <c r="N155" s="27"/>
      <c r="O155" t="s">
        <v>50</v>
      </c>
      <c r="U155" s="27">
        <f>IF(B155&gt;0,(B155*M155)+50,0)</f>
        <v>0</v>
      </c>
      <c r="V155" s="27"/>
      <c r="W155" s="27"/>
      <c r="X155" s="27"/>
      <c r="Y155" t="s">
        <v>51</v>
      </c>
    </row>
    <row r="156" spans="2:25" ht="13.5" customHeight="1">
      <c r="B156" s="26">
        <f>U95</f>
        <v>0</v>
      </c>
      <c r="C156" s="26"/>
      <c r="D156" s="26"/>
      <c r="E156" s="27"/>
      <c r="F156" t="s">
        <v>55</v>
      </c>
      <c r="M156" s="27">
        <v>50</v>
      </c>
      <c r="N156" s="27"/>
      <c r="O156" t="s">
        <v>50</v>
      </c>
      <c r="U156" s="27">
        <f>IF(B156&gt;0,(B156*M156)+80,0)</f>
        <v>0</v>
      </c>
      <c r="V156" s="27"/>
      <c r="W156" s="27"/>
      <c r="X156" s="27"/>
      <c r="Y156" t="s">
        <v>51</v>
      </c>
    </row>
    <row r="158" spans="1:26" ht="13.5" customHeight="1">
      <c r="A158" s="29" t="s">
        <v>35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2:25" ht="13.5" customHeight="1">
      <c r="B159" t="s">
        <v>56</v>
      </c>
      <c r="E159" s="28">
        <f>IF(U107&lt;&gt;"",0.17,IF(U105&lt;&gt;"",0.15,IF(U103&lt;&gt;"",0.12,0)))</f>
        <v>0</v>
      </c>
      <c r="F159" s="28"/>
      <c r="G159" t="s">
        <v>57</v>
      </c>
      <c r="U159" s="27">
        <f>SUM(U140:X144,U147,U150,U153:X156)/(1-E159-E162)*E159</f>
        <v>0</v>
      </c>
      <c r="V159" s="27"/>
      <c r="W159" s="27"/>
      <c r="X159" s="27"/>
      <c r="Y159" t="s">
        <v>51</v>
      </c>
    </row>
    <row r="161" spans="1:26" ht="13.5" customHeight="1">
      <c r="A161" s="29" t="s">
        <v>36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2:25" ht="13.5" customHeight="1">
      <c r="B162" t="s">
        <v>56</v>
      </c>
      <c r="E162" s="28">
        <f>IF(U118&lt;&gt;"",0.3,IF(U116&lt;&gt;"",0.27,IF(U114&lt;&gt;"",0.25,0)))</f>
        <v>0</v>
      </c>
      <c r="F162" s="28"/>
      <c r="G162" t="s">
        <v>57</v>
      </c>
      <c r="U162" s="27">
        <f>SUM(U140:X144,U147,U150,U153:X156)/(1-E159-E162)*E162</f>
        <v>0</v>
      </c>
      <c r="V162" s="27"/>
      <c r="W162" s="27"/>
      <c r="X162" s="27"/>
      <c r="Y162" t="s">
        <v>51</v>
      </c>
    </row>
    <row r="164" spans="1:26" ht="13.5" customHeight="1">
      <c r="A164" s="29" t="s">
        <v>58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2:25" ht="13.5" customHeight="1">
      <c r="B165" s="25">
        <f>IF(B126="","",B126)</f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U165" s="26">
        <f>IF(B126="","",U126)</f>
      </c>
      <c r="V165" s="26"/>
      <c r="W165" s="26"/>
      <c r="X165" s="27"/>
      <c r="Y165" t="s">
        <v>51</v>
      </c>
    </row>
    <row r="166" spans="2:25" ht="13.5" customHeight="1">
      <c r="B166" s="25">
        <f>IF(B128="","",B128)</f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U166" s="26">
        <f>IF(B128="","",U128)</f>
      </c>
      <c r="V166" s="26"/>
      <c r="W166" s="26"/>
      <c r="X166" s="27"/>
      <c r="Y166" t="s">
        <v>51</v>
      </c>
    </row>
    <row r="167" spans="2:25" ht="13.5" customHeight="1">
      <c r="B167" s="25">
        <f>IF(B130="","",B130)</f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U167" s="26">
        <f>IF(B130="","",U130)</f>
      </c>
      <c r="V167" s="26"/>
      <c r="W167" s="26"/>
      <c r="X167" s="27"/>
      <c r="Y167" t="s">
        <v>51</v>
      </c>
    </row>
    <row r="168" spans="2:25" ht="13.5" customHeight="1">
      <c r="B168" s="25">
        <f>IF(B132="","",B132)</f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U168" s="26">
        <f>IF(B132="","",U132)</f>
      </c>
      <c r="V168" s="26"/>
      <c r="W168" s="26"/>
      <c r="X168" s="27"/>
      <c r="Y168" t="s">
        <v>51</v>
      </c>
    </row>
    <row r="170" spans="1:26" ht="15.75" customHeight="1" thickBot="1">
      <c r="A170" s="2" t="s">
        <v>121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3">
        <f>SUM(U140:X144,U147,U150,U153:X156,U159,U162,U165:X168)</f>
        <v>0</v>
      </c>
      <c r="V170" s="23"/>
      <c r="W170" s="23"/>
      <c r="X170" s="23"/>
      <c r="Y170" s="2" t="s">
        <v>51</v>
      </c>
      <c r="Z170" s="2"/>
    </row>
    <row r="171" ht="13.5" customHeight="1" thickTop="1"/>
    <row r="173" spans="2:25" ht="13.5" customHeight="1">
      <c r="B173" s="14" t="s">
        <v>116</v>
      </c>
      <c r="C173" s="14"/>
      <c r="D173" s="41" t="str">
        <f>IF(U22&gt;100000,B175,B176)</f>
        <v>1. Multi-purpose room area includes a modest allocation for a speaker's podium.
2. Conference room area includes allocation for gallery / audience seating, if so designated.
3. Storytime area includes a modest allocation for storytime presenter.
4. Computer training lab area includes a modest allocation for trainer's station.</v>
      </c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</row>
    <row r="174" spans="2:25" ht="13.5" customHeight="1">
      <c r="B174" s="14"/>
      <c r="C174" s="14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2:25" ht="13.5" customHeight="1">
      <c r="B175" s="19" t="s">
        <v>117</v>
      </c>
      <c r="C175" s="14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</row>
    <row r="176" spans="2:25" ht="13.5" customHeight="1">
      <c r="B176" s="19" t="s">
        <v>118</v>
      </c>
      <c r="C176" s="14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 spans="2:25" ht="13.5" customHeight="1">
      <c r="B177" s="14"/>
      <c r="C177" s="14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9" spans="4:25" ht="13.5" customHeight="1">
      <c r="D179" s="17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4:25" ht="13.5" customHeight="1">
      <c r="D180" s="17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4:25" ht="13.5" customHeight="1"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4:25" ht="13.5" customHeight="1"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4:25" ht="13.5" customHeight="1"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4:25" ht="13.5" customHeight="1"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4:25" ht="13.5" customHeight="1"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</sheetData>
  <sheetProtection password="CB7F" sheet="1" selectLockedCells="1"/>
  <mergeCells count="182">
    <mergeCell ref="U55:Y55"/>
    <mergeCell ref="B128:P128"/>
    <mergeCell ref="Q128:T128"/>
    <mergeCell ref="U128:X128"/>
    <mergeCell ref="Y128:Z128"/>
    <mergeCell ref="B124:Z124"/>
    <mergeCell ref="B126:P126"/>
    <mergeCell ref="D173:Y177"/>
    <mergeCell ref="B132:P132"/>
    <mergeCell ref="Q132:T132"/>
    <mergeCell ref="U132:X132"/>
    <mergeCell ref="Y132:Z132"/>
    <mergeCell ref="D114:Q114"/>
    <mergeCell ref="R114:T114"/>
    <mergeCell ref="B130:P130"/>
    <mergeCell ref="Q130:T130"/>
    <mergeCell ref="U130:X130"/>
    <mergeCell ref="Y130:Z130"/>
    <mergeCell ref="F116:R116"/>
    <mergeCell ref="B121:Z121"/>
    <mergeCell ref="B122:Z122"/>
    <mergeCell ref="B123:Z123"/>
    <mergeCell ref="B95:G95"/>
    <mergeCell ref="H95:S95"/>
    <mergeCell ref="Q126:T126"/>
    <mergeCell ref="U126:X126"/>
    <mergeCell ref="Y126:Z126"/>
    <mergeCell ref="F105:R105"/>
    <mergeCell ref="B110:Z110"/>
    <mergeCell ref="B111:Z111"/>
    <mergeCell ref="B112:Z112"/>
    <mergeCell ref="B113:Z113"/>
    <mergeCell ref="F85:S85"/>
    <mergeCell ref="B87:E87"/>
    <mergeCell ref="F87:S87"/>
    <mergeCell ref="F89:S89"/>
    <mergeCell ref="F93:S93"/>
    <mergeCell ref="U125:X125"/>
    <mergeCell ref="B101:Z101"/>
    <mergeCell ref="B102:Z102"/>
    <mergeCell ref="D103:Q103"/>
    <mergeCell ref="R103:T103"/>
    <mergeCell ref="A158:Z158"/>
    <mergeCell ref="B140:E140"/>
    <mergeCell ref="B141:E141"/>
    <mergeCell ref="B142:E142"/>
    <mergeCell ref="B143:E143"/>
    <mergeCell ref="U85:Y85"/>
    <mergeCell ref="U87:Y87"/>
    <mergeCell ref="U89:Y89"/>
    <mergeCell ref="U91:Y91"/>
    <mergeCell ref="U95:Y95"/>
    <mergeCell ref="A137:Z137"/>
    <mergeCell ref="M147:N147"/>
    <mergeCell ref="M141:N141"/>
    <mergeCell ref="M142:N142"/>
    <mergeCell ref="B91:E91"/>
    <mergeCell ref="F91:S91"/>
    <mergeCell ref="A146:Z146"/>
    <mergeCell ref="B99:Z99"/>
    <mergeCell ref="B100:Z100"/>
    <mergeCell ref="B144:E144"/>
    <mergeCell ref="A83:Z83"/>
    <mergeCell ref="A97:Z97"/>
    <mergeCell ref="A109:Z109"/>
    <mergeCell ref="A120:Z120"/>
    <mergeCell ref="K10:T10"/>
    <mergeCell ref="K12:T12"/>
    <mergeCell ref="C21:Y21"/>
    <mergeCell ref="U22:Y22"/>
    <mergeCell ref="U32:Y32"/>
    <mergeCell ref="B85:E85"/>
    <mergeCell ref="A2:Z2"/>
    <mergeCell ref="A4:Z4"/>
    <mergeCell ref="A6:Z6"/>
    <mergeCell ref="C8:J8"/>
    <mergeCell ref="C10:J10"/>
    <mergeCell ref="C12:J12"/>
    <mergeCell ref="K8:T8"/>
    <mergeCell ref="C18:Y18"/>
    <mergeCell ref="C19:Y19"/>
    <mergeCell ref="C20:Y20"/>
    <mergeCell ref="U8:Y8"/>
    <mergeCell ref="U10:Y10"/>
    <mergeCell ref="U12:Y12"/>
    <mergeCell ref="A15:Z15"/>
    <mergeCell ref="B17:Y17"/>
    <mergeCell ref="D24:R24"/>
    <mergeCell ref="S24:T24"/>
    <mergeCell ref="F26:R26"/>
    <mergeCell ref="U37:Y37"/>
    <mergeCell ref="B34:Y34"/>
    <mergeCell ref="C35:Y35"/>
    <mergeCell ref="D37:Q37"/>
    <mergeCell ref="R37:T37"/>
    <mergeCell ref="B30:Y30"/>
    <mergeCell ref="C31:Y31"/>
    <mergeCell ref="D32:M32"/>
    <mergeCell ref="N32:T32"/>
    <mergeCell ref="D44:R44"/>
    <mergeCell ref="S44:T44"/>
    <mergeCell ref="F46:R46"/>
    <mergeCell ref="U42:Y42"/>
    <mergeCell ref="B39:Y39"/>
    <mergeCell ref="C40:Y40"/>
    <mergeCell ref="C41:Y41"/>
    <mergeCell ref="D42:O42"/>
    <mergeCell ref="P42:T42"/>
    <mergeCell ref="D55:N55"/>
    <mergeCell ref="D57:Q57"/>
    <mergeCell ref="O55:T55"/>
    <mergeCell ref="R57:T57"/>
    <mergeCell ref="B50:Y50"/>
    <mergeCell ref="C51:Y51"/>
    <mergeCell ref="C52:Y52"/>
    <mergeCell ref="C53:Y53"/>
    <mergeCell ref="C54:Y54"/>
    <mergeCell ref="B66:Z66"/>
    <mergeCell ref="D67:O67"/>
    <mergeCell ref="P67:T67"/>
    <mergeCell ref="U67:Y67"/>
    <mergeCell ref="A69:Z69"/>
    <mergeCell ref="F59:R59"/>
    <mergeCell ref="A63:Z63"/>
    <mergeCell ref="A64:Z64"/>
    <mergeCell ref="B65:Z65"/>
    <mergeCell ref="D77:Q77"/>
    <mergeCell ref="R77:T77"/>
    <mergeCell ref="U75:Y75"/>
    <mergeCell ref="F79:R79"/>
    <mergeCell ref="B71:Z71"/>
    <mergeCell ref="B72:Z72"/>
    <mergeCell ref="B73:Z73"/>
    <mergeCell ref="B74:Z74"/>
    <mergeCell ref="D75:M75"/>
    <mergeCell ref="N75:T75"/>
    <mergeCell ref="M140:N140"/>
    <mergeCell ref="M143:N143"/>
    <mergeCell ref="M144:N144"/>
    <mergeCell ref="U140:X140"/>
    <mergeCell ref="U141:X141"/>
    <mergeCell ref="U142:X142"/>
    <mergeCell ref="U143:X143"/>
    <mergeCell ref="U144:X144"/>
    <mergeCell ref="U147:X147"/>
    <mergeCell ref="B147:E147"/>
    <mergeCell ref="B150:E150"/>
    <mergeCell ref="M150:N150"/>
    <mergeCell ref="U150:X150"/>
    <mergeCell ref="B153:E153"/>
    <mergeCell ref="M153:N153"/>
    <mergeCell ref="A149:Z149"/>
    <mergeCell ref="B154:E154"/>
    <mergeCell ref="B155:E155"/>
    <mergeCell ref="B156:E156"/>
    <mergeCell ref="M155:N155"/>
    <mergeCell ref="U153:X153"/>
    <mergeCell ref="U154:X154"/>
    <mergeCell ref="U155:X155"/>
    <mergeCell ref="U156:X156"/>
    <mergeCell ref="M154:N154"/>
    <mergeCell ref="M156:N156"/>
    <mergeCell ref="U167:X167"/>
    <mergeCell ref="U168:X168"/>
    <mergeCell ref="E159:F159"/>
    <mergeCell ref="U159:X159"/>
    <mergeCell ref="E162:F162"/>
    <mergeCell ref="U162:X162"/>
    <mergeCell ref="B165:R165"/>
    <mergeCell ref="B166:R166"/>
    <mergeCell ref="A161:Z161"/>
    <mergeCell ref="A164:Z164"/>
    <mergeCell ref="D22:Q22"/>
    <mergeCell ref="R22:T22"/>
    <mergeCell ref="U170:X170"/>
    <mergeCell ref="D36:Q36"/>
    <mergeCell ref="R36:T36"/>
    <mergeCell ref="U36:Y36"/>
    <mergeCell ref="B167:R167"/>
    <mergeCell ref="B168:R168"/>
    <mergeCell ref="U165:X165"/>
    <mergeCell ref="U166:X166"/>
  </mergeCells>
  <conditionalFormatting sqref="F26:R26 F46:R46 F59:R59 F79:R79 F105:R105 F116:R116">
    <cfRule type="notContainsBlanks" priority="9" dxfId="1" stopIfTrue="1">
      <formula>LEN(TRIM(Sheet1!F26))&gt;0</formula>
    </cfRule>
  </conditionalFormatting>
  <printOptions/>
  <pageMargins left="0.25" right="0.25" top="0.75" bottom="0.75" header="0.3" footer="0.3"/>
  <pageSetup horizontalDpi="1200" verticalDpi="1200" orientation="portrait"/>
  <rowBreaks count="3" manualBreakCount="3">
    <brk id="62" max="255" man="1"/>
    <brk id="119" max="255" man="1"/>
    <brk id="135" max="255" man="1"/>
  </rowBreaks>
  <ignoredErrors>
    <ignoredError sqref="B166 U1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Dahlgren</dc:creator>
  <cp:keywords/>
  <dc:description/>
  <cp:lastModifiedBy>Elizabeth Anastasi</cp:lastModifiedBy>
  <cp:lastPrinted>2009-07-14T14:20:43Z</cp:lastPrinted>
  <dcterms:created xsi:type="dcterms:W3CDTF">2009-05-07T01:52:34Z</dcterms:created>
  <dcterms:modified xsi:type="dcterms:W3CDTF">2014-07-11T18:53:39Z</dcterms:modified>
  <cp:category/>
  <cp:version/>
  <cp:contentType/>
  <cp:contentStatus/>
</cp:coreProperties>
</file>